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105" windowWidth="29040" windowHeight="1824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1" i="1" l="1"/>
  <c r="G161" i="1"/>
  <c r="F161" i="1"/>
  <c r="E161" i="1"/>
  <c r="D161" i="1"/>
  <c r="H160" i="1"/>
  <c r="H159" i="1"/>
  <c r="H158" i="1"/>
  <c r="H157" i="1"/>
  <c r="D160" i="1"/>
  <c r="E160" i="1"/>
  <c r="F160" i="1"/>
  <c r="G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J160" i="1"/>
  <c r="J159" i="1"/>
  <c r="J158" i="1"/>
  <c r="J157" i="1"/>
  <c r="J156" i="1"/>
  <c r="G156" i="1"/>
  <c r="F156" i="1"/>
  <c r="E156" i="1"/>
  <c r="D156" i="1"/>
  <c r="C156" i="1"/>
  <c r="G139" i="1"/>
  <c r="F139" i="1"/>
  <c r="E139" i="1"/>
  <c r="D139" i="1"/>
  <c r="G125" i="1"/>
  <c r="F125" i="1"/>
  <c r="E125" i="1"/>
  <c r="D125" i="1"/>
  <c r="G111" i="1"/>
  <c r="F111" i="1"/>
  <c r="E111" i="1"/>
  <c r="D111" i="1"/>
  <c r="G97" i="1"/>
  <c r="F97" i="1"/>
  <c r="E97" i="1"/>
  <c r="D97" i="1"/>
  <c r="G83" i="1"/>
  <c r="F83" i="1"/>
  <c r="E83" i="1"/>
  <c r="D83" i="1"/>
  <c r="G69" i="1"/>
  <c r="F69" i="1"/>
  <c r="E69" i="1"/>
  <c r="D69" i="1"/>
  <c r="G55" i="1"/>
  <c r="F55" i="1"/>
  <c r="E55" i="1"/>
  <c r="D55" i="1"/>
  <c r="G41" i="1"/>
  <c r="F41" i="1"/>
  <c r="E41" i="1"/>
  <c r="D41" i="1"/>
  <c r="G27" i="1"/>
  <c r="F27" i="1"/>
  <c r="E27" i="1"/>
  <c r="D27" i="1"/>
  <c r="J130" i="1"/>
  <c r="J129" i="1"/>
  <c r="J128" i="1"/>
  <c r="J127" i="1"/>
  <c r="J116" i="1"/>
  <c r="J115" i="1"/>
  <c r="J114" i="1"/>
  <c r="J113" i="1"/>
  <c r="J102" i="1"/>
  <c r="J101" i="1"/>
  <c r="J100" i="1"/>
  <c r="J99" i="1"/>
  <c r="J88" i="1"/>
  <c r="J87" i="1"/>
  <c r="J86" i="1"/>
  <c r="J85" i="1"/>
  <c r="J74" i="1"/>
  <c r="J73" i="1"/>
  <c r="J72" i="1"/>
  <c r="J71" i="1"/>
  <c r="J60" i="1"/>
  <c r="J59" i="1"/>
  <c r="J58" i="1"/>
  <c r="J57" i="1"/>
  <c r="J46" i="1"/>
  <c r="J45" i="1"/>
  <c r="J44" i="1"/>
  <c r="J43" i="1"/>
  <c r="J32" i="1"/>
  <c r="J31" i="1"/>
  <c r="J30" i="1"/>
  <c r="J29" i="1"/>
  <c r="J18" i="1"/>
  <c r="J17" i="1"/>
  <c r="J16" i="1"/>
  <c r="J15" i="1"/>
  <c r="M13" i="1"/>
  <c r="M18" i="1"/>
  <c r="M17" i="1"/>
  <c r="M16" i="1"/>
  <c r="M15" i="1"/>
  <c r="M14" i="1"/>
  <c r="N13" i="1"/>
  <c r="N14" i="1"/>
  <c r="N15" i="1"/>
  <c r="N16" i="1"/>
  <c r="N17" i="1"/>
  <c r="N18" i="1"/>
  <c r="M19" i="1"/>
  <c r="N19" i="1"/>
  <c r="D13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E22" i="1"/>
  <c r="E23" i="1"/>
  <c r="E24" i="1"/>
  <c r="F22" i="1"/>
  <c r="F23" i="1"/>
  <c r="F24" i="1"/>
  <c r="G22" i="1"/>
  <c r="G23" i="1"/>
  <c r="G24" i="1"/>
  <c r="D21" i="1"/>
  <c r="D22" i="1"/>
  <c r="D23" i="1"/>
  <c r="D24" i="1"/>
  <c r="D25" i="1"/>
  <c r="D26" i="1"/>
  <c r="D29" i="1"/>
  <c r="E21" i="1"/>
  <c r="E25" i="1"/>
  <c r="E26" i="1"/>
  <c r="E29" i="1"/>
  <c r="F21" i="1"/>
  <c r="F25" i="1"/>
  <c r="F26" i="1"/>
  <c r="F29" i="1"/>
  <c r="G21" i="1"/>
  <c r="G25" i="1"/>
  <c r="G26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E36" i="1"/>
  <c r="E37" i="1"/>
  <c r="E38" i="1"/>
  <c r="F36" i="1"/>
  <c r="F37" i="1"/>
  <c r="F38" i="1"/>
  <c r="G36" i="1"/>
  <c r="G37" i="1"/>
  <c r="G38" i="1"/>
  <c r="D35" i="1"/>
  <c r="D36" i="1"/>
  <c r="D37" i="1"/>
  <c r="D38" i="1"/>
  <c r="D39" i="1"/>
  <c r="D40" i="1"/>
  <c r="D43" i="1"/>
  <c r="E35" i="1"/>
  <c r="E39" i="1"/>
  <c r="E40" i="1"/>
  <c r="E43" i="1"/>
  <c r="F35" i="1"/>
  <c r="F39" i="1"/>
  <c r="F40" i="1"/>
  <c r="F43" i="1"/>
  <c r="G35" i="1"/>
  <c r="G39" i="1"/>
  <c r="G40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E50" i="1"/>
  <c r="E51" i="1"/>
  <c r="E52" i="1"/>
  <c r="F50" i="1"/>
  <c r="F51" i="1"/>
  <c r="F52" i="1"/>
  <c r="G50" i="1"/>
  <c r="G51" i="1"/>
  <c r="G52" i="1"/>
  <c r="D49" i="1"/>
  <c r="D50" i="1"/>
  <c r="D51" i="1"/>
  <c r="D52" i="1"/>
  <c r="D53" i="1"/>
  <c r="D54" i="1"/>
  <c r="D57" i="1"/>
  <c r="E49" i="1"/>
  <c r="E53" i="1"/>
  <c r="E54" i="1"/>
  <c r="E57" i="1"/>
  <c r="F49" i="1"/>
  <c r="F53" i="1"/>
  <c r="F54" i="1"/>
  <c r="F57" i="1"/>
  <c r="G49" i="1"/>
  <c r="G53" i="1"/>
  <c r="G54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E64" i="1"/>
  <c r="E65" i="1"/>
  <c r="E66" i="1"/>
  <c r="F64" i="1"/>
  <c r="F65" i="1"/>
  <c r="F66" i="1"/>
  <c r="G64" i="1"/>
  <c r="G65" i="1"/>
  <c r="G66" i="1"/>
  <c r="D63" i="1"/>
  <c r="D64" i="1"/>
  <c r="D65" i="1"/>
  <c r="D66" i="1"/>
  <c r="D67" i="1"/>
  <c r="D68" i="1"/>
  <c r="D71" i="1"/>
  <c r="E63" i="1"/>
  <c r="E67" i="1"/>
  <c r="E68" i="1"/>
  <c r="E71" i="1"/>
  <c r="F63" i="1"/>
  <c r="F67" i="1"/>
  <c r="F68" i="1"/>
  <c r="F71" i="1"/>
  <c r="G63" i="1"/>
  <c r="G67" i="1"/>
  <c r="G68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E78" i="1"/>
  <c r="E79" i="1"/>
  <c r="E80" i="1"/>
  <c r="F78" i="1"/>
  <c r="F79" i="1"/>
  <c r="F80" i="1"/>
  <c r="G78" i="1"/>
  <c r="G79" i="1"/>
  <c r="G80" i="1"/>
  <c r="D77" i="1"/>
  <c r="D78" i="1"/>
  <c r="D79" i="1"/>
  <c r="D80" i="1"/>
  <c r="D81" i="1"/>
  <c r="D82" i="1"/>
  <c r="D85" i="1"/>
  <c r="E77" i="1"/>
  <c r="E81" i="1"/>
  <c r="E82" i="1"/>
  <c r="E85" i="1"/>
  <c r="F77" i="1"/>
  <c r="F81" i="1"/>
  <c r="F82" i="1"/>
  <c r="F85" i="1"/>
  <c r="G77" i="1"/>
  <c r="G81" i="1"/>
  <c r="G82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E92" i="1"/>
  <c r="E93" i="1"/>
  <c r="E94" i="1"/>
  <c r="F92" i="1"/>
  <c r="F93" i="1"/>
  <c r="F94" i="1"/>
  <c r="G92" i="1"/>
  <c r="G93" i="1"/>
  <c r="G94" i="1"/>
  <c r="D91" i="1"/>
  <c r="D92" i="1"/>
  <c r="D93" i="1"/>
  <c r="D94" i="1"/>
  <c r="D95" i="1"/>
  <c r="D96" i="1"/>
  <c r="D99" i="1"/>
  <c r="E91" i="1"/>
  <c r="E95" i="1"/>
  <c r="E96" i="1"/>
  <c r="E99" i="1"/>
  <c r="F91" i="1"/>
  <c r="F95" i="1"/>
  <c r="F96" i="1"/>
  <c r="F99" i="1"/>
  <c r="G91" i="1"/>
  <c r="G95" i="1"/>
  <c r="G96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E106" i="1"/>
  <c r="E107" i="1"/>
  <c r="E108" i="1"/>
  <c r="F106" i="1"/>
  <c r="F107" i="1"/>
  <c r="F108" i="1"/>
  <c r="G106" i="1"/>
  <c r="G107" i="1"/>
  <c r="G108" i="1"/>
  <c r="D105" i="1"/>
  <c r="D106" i="1"/>
  <c r="D107" i="1"/>
  <c r="D108" i="1"/>
  <c r="D109" i="1"/>
  <c r="D110" i="1"/>
  <c r="D113" i="1"/>
  <c r="E105" i="1"/>
  <c r="E109" i="1"/>
  <c r="E110" i="1"/>
  <c r="E113" i="1"/>
  <c r="F105" i="1"/>
  <c r="F109" i="1"/>
  <c r="F110" i="1"/>
  <c r="F113" i="1"/>
  <c r="G105" i="1"/>
  <c r="G109" i="1"/>
  <c r="G110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E120" i="1"/>
  <c r="E121" i="1"/>
  <c r="E122" i="1"/>
  <c r="F120" i="1"/>
  <c r="F121" i="1"/>
  <c r="F122" i="1"/>
  <c r="G120" i="1"/>
  <c r="G121" i="1"/>
  <c r="G122" i="1"/>
  <c r="D119" i="1"/>
  <c r="D120" i="1"/>
  <c r="D121" i="1"/>
  <c r="D122" i="1"/>
  <c r="D123" i="1"/>
  <c r="D124" i="1"/>
  <c r="D127" i="1"/>
  <c r="E119" i="1"/>
  <c r="E123" i="1"/>
  <c r="E124" i="1"/>
  <c r="E127" i="1"/>
  <c r="F119" i="1"/>
  <c r="F123" i="1"/>
  <c r="F124" i="1"/>
  <c r="F127" i="1"/>
  <c r="G119" i="1"/>
  <c r="G123" i="1"/>
  <c r="G124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E134" i="1"/>
  <c r="E135" i="1"/>
  <c r="E136" i="1"/>
  <c r="F134" i="1"/>
  <c r="F135" i="1"/>
  <c r="F136" i="1"/>
  <c r="F133" i="1"/>
  <c r="F137" i="1"/>
  <c r="F138" i="1"/>
  <c r="F141" i="1"/>
  <c r="F147" i="1"/>
  <c r="G134" i="1"/>
  <c r="G135" i="1"/>
  <c r="G136" i="1"/>
  <c r="G133" i="1"/>
  <c r="G137" i="1"/>
  <c r="G138" i="1"/>
  <c r="G141" i="1"/>
  <c r="G147" i="1"/>
  <c r="D133" i="1"/>
  <c r="D134" i="1"/>
  <c r="D135" i="1"/>
  <c r="D136" i="1"/>
  <c r="D137" i="1"/>
  <c r="D138" i="1"/>
  <c r="D142" i="1"/>
  <c r="D148" i="1"/>
  <c r="E133" i="1"/>
  <c r="E137" i="1"/>
  <c r="E138" i="1"/>
  <c r="E142" i="1"/>
  <c r="E148" i="1"/>
  <c r="F142" i="1"/>
  <c r="F148" i="1"/>
  <c r="G142" i="1"/>
  <c r="G148" i="1"/>
  <c r="D143" i="1"/>
  <c r="D149" i="1"/>
  <c r="E143" i="1"/>
  <c r="E149" i="1"/>
  <c r="F143" i="1"/>
  <c r="F149" i="1"/>
  <c r="G143" i="1"/>
  <c r="G149" i="1"/>
  <c r="D144" i="1"/>
  <c r="D150" i="1"/>
  <c r="E144" i="1"/>
  <c r="E150" i="1"/>
  <c r="F144" i="1"/>
  <c r="F150" i="1"/>
  <c r="G144" i="1"/>
  <c r="G150" i="1"/>
  <c r="D141" i="1"/>
  <c r="E141" i="1"/>
  <c r="H145" i="1"/>
  <c r="D147" i="1"/>
  <c r="E147" i="1"/>
  <c r="H151" i="1"/>
  <c r="H152" i="1"/>
  <c r="O21" i="1"/>
  <c r="H22" i="1"/>
  <c r="H24" i="1"/>
  <c r="H23" i="1"/>
  <c r="H21" i="1"/>
  <c r="F33" i="1"/>
  <c r="E33" i="1"/>
  <c r="D33" i="1"/>
  <c r="G33" i="1"/>
  <c r="H37" i="1"/>
  <c r="H36" i="1"/>
  <c r="H35" i="1"/>
  <c r="H38" i="1"/>
  <c r="E47" i="1"/>
  <c r="G47" i="1"/>
  <c r="F47" i="1"/>
  <c r="D47" i="1"/>
  <c r="H52" i="1"/>
  <c r="H51" i="1"/>
  <c r="H50" i="1"/>
  <c r="H49" i="1"/>
  <c r="G61" i="1"/>
  <c r="F61" i="1"/>
  <c r="D61" i="1"/>
  <c r="E61" i="1"/>
  <c r="H65" i="1"/>
  <c r="H66" i="1"/>
  <c r="H63" i="1"/>
  <c r="H64" i="1"/>
  <c r="G75" i="1"/>
  <c r="D75" i="1"/>
  <c r="F75" i="1"/>
  <c r="E75" i="1"/>
  <c r="H77" i="1"/>
  <c r="H80" i="1"/>
  <c r="H78" i="1"/>
  <c r="H79" i="1"/>
  <c r="G89" i="1"/>
  <c r="E89" i="1"/>
  <c r="D89" i="1"/>
  <c r="F89" i="1"/>
  <c r="H93" i="1"/>
  <c r="H91" i="1"/>
  <c r="H94" i="1"/>
  <c r="H92" i="1"/>
  <c r="F103" i="1"/>
  <c r="E103" i="1"/>
  <c r="G103" i="1"/>
  <c r="D103" i="1"/>
  <c r="H107" i="1"/>
  <c r="H106" i="1"/>
  <c r="H105" i="1"/>
  <c r="H108" i="1"/>
  <c r="G117" i="1"/>
  <c r="E117" i="1"/>
  <c r="F117" i="1"/>
  <c r="D117" i="1"/>
  <c r="H121" i="1"/>
  <c r="F131" i="1"/>
  <c r="H122" i="1"/>
  <c r="H120" i="1"/>
  <c r="H119" i="1"/>
  <c r="G131" i="1"/>
  <c r="D131" i="1"/>
  <c r="E131" i="1"/>
  <c r="H134" i="1"/>
  <c r="H135" i="1"/>
  <c r="H136" i="1"/>
  <c r="H133" i="1"/>
  <c r="F145" i="1"/>
  <c r="E145" i="1"/>
  <c r="H143" i="1"/>
  <c r="H144" i="1"/>
  <c r="G145" i="1"/>
  <c r="D145" i="1"/>
  <c r="H141" i="1"/>
  <c r="H142" i="1"/>
</calcChain>
</file>

<file path=xl/sharedStrings.xml><?xml version="1.0" encoding="utf-8"?>
<sst xmlns="http://schemas.openxmlformats.org/spreadsheetml/2006/main" count="72" uniqueCount="35">
  <si>
    <t>MTL</t>
  </si>
  <si>
    <t>Production</t>
  </si>
  <si>
    <t>alpha</t>
  </si>
  <si>
    <t>Costs</t>
  </si>
  <si>
    <t>Qi</t>
  </si>
  <si>
    <t>Xj</t>
  </si>
  <si>
    <t>tripkm</t>
  </si>
  <si>
    <t>MTL it 9</t>
  </si>
  <si>
    <t>alpha Hyman</t>
  </si>
  <si>
    <t>MTL alpha Hyman</t>
  </si>
  <si>
    <t>itertation</t>
  </si>
  <si>
    <t>total trip kilometers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</si>
  <si>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</si>
  <si>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</si>
  <si>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</si>
  <si>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</si>
  <si>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</si>
  <si>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</si>
  <si>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</si>
  <si>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</si>
  <si>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</si>
  <si>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Result after 9 iterations</t>
  </si>
  <si>
    <t>Formula 1</t>
  </si>
  <si>
    <t>Formula 2</t>
  </si>
  <si>
    <t>Formula 3</t>
  </si>
  <si>
    <t>Comment</t>
  </si>
  <si>
    <t>Attraction</t>
  </si>
  <si>
    <t xml:space="preserve">Observed MTL </t>
  </si>
  <si>
    <t>Iteration process Hyman's method</t>
  </si>
  <si>
    <t>This spreadsheets calculates an OD matrix (9 iterations) and the associated MTL for a given alpha, cost matrix, production and attraction</t>
  </si>
  <si>
    <t>Hyman's method can be applied manually by filling in the new MTL in the table (last column) and to set alpha to the resulting value</t>
  </si>
  <si>
    <t>Qi final</t>
  </si>
  <si>
    <t>Xj final</t>
  </si>
  <si>
    <t>Matrix calculated as Qi final * Xj final * exp(-alpha * cij)</t>
  </si>
  <si>
    <t>Note that the final matrix can be computed directly using Qi final and Xj final (each being the product of the Qi or Xj of the successive iterations)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</si>
</sst>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0" fontId="3" fillId="0" borderId="0" xfId="0" applyFont="1"/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0" fontId="3" fillId="0" borderId="0" xfId="0" applyFont="1" applyAlignment="1">
      <alignment horizontal="right"/>
    </xf>
    <xf numFmtId="164" fontId="0" fillId="0" borderId="1" xfId="0" applyNumberFormat="1" applyFont="1" applyFill="1" applyBorder="1"/>
    <xf numFmtId="0" fontId="3" fillId="2" borderId="0" xfId="0" applyFont="1" applyFill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abSelected="1" workbookViewId="0">
      <selection activeCell="A4" sqref="A4"/>
    </sheetView>
  </sheetViews>
  <sheetFormatPr defaultColWidth="8.85546875" defaultRowHeight="15" x14ac:dyDescent="0.25"/>
  <cols>
    <col min="2" max="2" width="8.85546875" style="4"/>
    <col min="14" max="14" width="11.85546875" customWidth="1"/>
    <col min="15" max="15" width="15" customWidth="1"/>
  </cols>
  <sheetData>
    <row r="1" spans="1:17" x14ac:dyDescent="0.25">
      <c r="A1" t="s">
        <v>29</v>
      </c>
    </row>
    <row r="2" spans="1:17" x14ac:dyDescent="0.25">
      <c r="A2" t="s">
        <v>30</v>
      </c>
    </row>
    <row r="3" spans="1:17" x14ac:dyDescent="0.25">
      <c r="A3" t="s">
        <v>34</v>
      </c>
    </row>
    <row r="5" spans="1:17" x14ac:dyDescent="0.25">
      <c r="D5" s="4" t="s">
        <v>3</v>
      </c>
      <c r="I5" s="4" t="s">
        <v>1</v>
      </c>
    </row>
    <row r="6" spans="1:17" x14ac:dyDescent="0.25">
      <c r="D6" s="5">
        <v>3</v>
      </c>
      <c r="E6" s="5">
        <v>11</v>
      </c>
      <c r="F6" s="5">
        <v>18</v>
      </c>
      <c r="G6" s="5">
        <v>22</v>
      </c>
      <c r="I6" s="5">
        <v>400</v>
      </c>
    </row>
    <row r="7" spans="1:17" x14ac:dyDescent="0.25">
      <c r="D7" s="5">
        <v>12</v>
      </c>
      <c r="E7" s="5">
        <v>3</v>
      </c>
      <c r="F7" s="5">
        <v>13</v>
      </c>
      <c r="G7" s="5">
        <v>19</v>
      </c>
      <c r="I7" s="5">
        <v>460</v>
      </c>
    </row>
    <row r="8" spans="1:17" x14ac:dyDescent="0.25">
      <c r="D8" s="5">
        <v>15</v>
      </c>
      <c r="E8" s="5">
        <v>13</v>
      </c>
      <c r="F8" s="5">
        <v>5</v>
      </c>
      <c r="G8" s="5">
        <v>7</v>
      </c>
      <c r="I8" s="5">
        <v>400</v>
      </c>
      <c r="L8" s="4" t="s">
        <v>28</v>
      </c>
    </row>
    <row r="9" spans="1:17" x14ac:dyDescent="0.25">
      <c r="D9" s="5">
        <v>24</v>
      </c>
      <c r="E9" s="5">
        <v>18</v>
      </c>
      <c r="F9" s="5">
        <v>8</v>
      </c>
      <c r="G9" s="5">
        <v>5</v>
      </c>
      <c r="I9" s="5">
        <v>702</v>
      </c>
    </row>
    <row r="10" spans="1:17" x14ac:dyDescent="0.25">
      <c r="L10" t="s">
        <v>27</v>
      </c>
      <c r="N10" s="12">
        <v>10</v>
      </c>
    </row>
    <row r="11" spans="1:17" x14ac:dyDescent="0.25">
      <c r="C11" s="10" t="s">
        <v>26</v>
      </c>
      <c r="D11" s="5">
        <v>260</v>
      </c>
      <c r="E11" s="5">
        <v>400</v>
      </c>
      <c r="F11" s="5">
        <v>500</v>
      </c>
      <c r="G11" s="5">
        <v>802</v>
      </c>
    </row>
    <row r="12" spans="1:17" x14ac:dyDescent="0.25">
      <c r="L12" s="3" t="s">
        <v>10</v>
      </c>
      <c r="M12" s="3" t="s">
        <v>0</v>
      </c>
      <c r="N12" s="3" t="s">
        <v>8</v>
      </c>
      <c r="O12" s="3" t="s">
        <v>9</v>
      </c>
      <c r="Q12" t="s">
        <v>25</v>
      </c>
    </row>
    <row r="13" spans="1:17" x14ac:dyDescent="0.25">
      <c r="C13" t="s">
        <v>2</v>
      </c>
      <c r="D13" s="4">
        <f>+N19</f>
        <v>5.8551502997204782E-2</v>
      </c>
      <c r="L13" s="6">
        <v>1</v>
      </c>
      <c r="M13" s="11">
        <f>+N10</f>
        <v>10</v>
      </c>
      <c r="N13" s="3">
        <f>1/M13</f>
        <v>0.1</v>
      </c>
      <c r="O13" s="7">
        <v>8.699055913569774</v>
      </c>
      <c r="Q13" t="s">
        <v>22</v>
      </c>
    </row>
    <row r="14" spans="1:17" x14ac:dyDescent="0.25">
      <c r="I14" t="s">
        <v>4</v>
      </c>
      <c r="J14" t="s">
        <v>31</v>
      </c>
      <c r="L14" s="6">
        <v>2</v>
      </c>
      <c r="M14" s="7">
        <f>+O13</f>
        <v>8.699055913569774</v>
      </c>
      <c r="N14" s="3">
        <f>+M14/M13*N13</f>
        <v>8.6990559135697754E-2</v>
      </c>
      <c r="O14" s="7">
        <v>9.0758620706465063</v>
      </c>
      <c r="Q14" t="s">
        <v>23</v>
      </c>
    </row>
    <row r="15" spans="1:17" x14ac:dyDescent="0.25">
      <c r="B15" s="4" t="s">
        <v>12</v>
      </c>
      <c r="D15" s="3">
        <f>+EXP(-$D$13*D6)</f>
        <v>0.83890776836596592</v>
      </c>
      <c r="E15" s="3">
        <f t="shared" ref="E15:G15" si="0">+EXP(-$D$13*E6)</f>
        <v>0.52515252594821893</v>
      </c>
      <c r="F15" s="3">
        <f t="shared" si="0"/>
        <v>0.34856621948938871</v>
      </c>
      <c r="G15" s="3">
        <f t="shared" si="0"/>
        <v>0.27578517550979481</v>
      </c>
      <c r="H15" s="3">
        <f>SUM(D15:G15)</f>
        <v>1.9884116893133685</v>
      </c>
      <c r="I15">
        <f>+$I$6/H15</f>
        <v>201.16558464717465</v>
      </c>
      <c r="J15">
        <f>+I15</f>
        <v>201.16558464717465</v>
      </c>
      <c r="L15" s="6">
        <v>3</v>
      </c>
      <c r="M15" s="7">
        <f t="shared" ref="M15:M19" si="1">+O14</f>
        <v>9.0758620706465063</v>
      </c>
      <c r="N15" s="3">
        <f>+(($M$13-M14)*N14-($M$13-M15)*N13)/(M15-M14)</f>
        <v>5.5084186279017601E-2</v>
      </c>
      <c r="O15" s="7">
        <v>10.120552685187167</v>
      </c>
      <c r="Q15" t="s">
        <v>24</v>
      </c>
    </row>
    <row r="16" spans="1:17" x14ac:dyDescent="0.25">
      <c r="D16" s="3">
        <f t="shared" ref="D16:G16" si="2">+EXP(-$D$13*D7)</f>
        <v>0.49528692594721874</v>
      </c>
      <c r="E16" s="3">
        <f t="shared" si="2"/>
        <v>0.83890776836596592</v>
      </c>
      <c r="F16" s="3">
        <f t="shared" si="2"/>
        <v>0.46711979261894221</v>
      </c>
      <c r="G16" s="3">
        <f t="shared" si="2"/>
        <v>0.3287431418676362</v>
      </c>
      <c r="H16" s="3">
        <f t="shared" ref="H16:H18" si="3">SUM(D16:G16)</f>
        <v>2.1300576287997628</v>
      </c>
      <c r="I16">
        <f>+$I$7/H16</f>
        <v>215.95659844151689</v>
      </c>
      <c r="J16">
        <f t="shared" ref="J16:J18" si="4">+I16</f>
        <v>215.95659844151689</v>
      </c>
      <c r="L16" s="6">
        <v>4</v>
      </c>
      <c r="M16" s="7">
        <f t="shared" si="1"/>
        <v>10.120552685187167</v>
      </c>
      <c r="N16" s="3">
        <f>+(($M$13-M15)*N15-($M$13-M16)*N14)/(M16-M15)</f>
        <v>5.8766040857702574E-2</v>
      </c>
      <c r="O16" s="7">
        <v>9.9925881300466646</v>
      </c>
      <c r="Q16" t="s">
        <v>24</v>
      </c>
    </row>
    <row r="17" spans="2:17" x14ac:dyDescent="0.25">
      <c r="D17" s="3">
        <f t="shared" ref="D17:G17" si="5">+EXP(-$D$13*D8)</f>
        <v>0.41550004974722066</v>
      </c>
      <c r="E17" s="3">
        <f t="shared" si="5"/>
        <v>0.46711979261894221</v>
      </c>
      <c r="F17" s="3">
        <f t="shared" si="5"/>
        <v>0.74620306182087892</v>
      </c>
      <c r="G17" s="3">
        <f t="shared" si="5"/>
        <v>0.66374282187830125</v>
      </c>
      <c r="H17" s="3">
        <f t="shared" si="3"/>
        <v>2.2925657260653427</v>
      </c>
      <c r="I17">
        <f>+$I$8/H17</f>
        <v>174.47700428048674</v>
      </c>
      <c r="J17">
        <f t="shared" si="4"/>
        <v>174.47700428048674</v>
      </c>
      <c r="L17" s="6">
        <v>5</v>
      </c>
      <c r="M17" s="7">
        <f t="shared" si="1"/>
        <v>9.9925881300466646</v>
      </c>
      <c r="N17" s="3">
        <f>+(($M$13-M16)*N16-($M$13-M17)*N15)/(M17-M16)</f>
        <v>5.8552783152908128E-2</v>
      </c>
      <c r="O17" s="7">
        <v>9.999955756312648</v>
      </c>
      <c r="Q17" t="s">
        <v>24</v>
      </c>
    </row>
    <row r="18" spans="2:17" x14ac:dyDescent="0.25">
      <c r="D18" s="3">
        <f t="shared" ref="D18:G18" si="6">+EXP(-$D$13*D9)</f>
        <v>0.24530913901424575</v>
      </c>
      <c r="E18" s="3">
        <f t="shared" si="6"/>
        <v>0.34856621948938871</v>
      </c>
      <c r="F18" s="3">
        <f t="shared" si="6"/>
        <v>0.62599554534000446</v>
      </c>
      <c r="G18" s="3">
        <f t="shared" si="6"/>
        <v>0.74620306182087892</v>
      </c>
      <c r="H18" s="3">
        <f t="shared" si="3"/>
        <v>1.9660739656645179</v>
      </c>
      <c r="I18">
        <f>+$I$9/H18</f>
        <v>357.05675994887071</v>
      </c>
      <c r="J18">
        <f t="shared" si="4"/>
        <v>357.05675994887071</v>
      </c>
      <c r="L18" s="6">
        <v>6</v>
      </c>
      <c r="M18" s="7">
        <f t="shared" si="1"/>
        <v>9.999955756312648</v>
      </c>
      <c r="N18" s="3">
        <f>+(($M$13-M17)*N17-($M$13-M18)*N16)/(M18-M17)</f>
        <v>5.8551502508793492E-2</v>
      </c>
      <c r="O18" s="7">
        <v>10.000000016880069</v>
      </c>
      <c r="Q18" t="s">
        <v>24</v>
      </c>
    </row>
    <row r="19" spans="2:17" x14ac:dyDescent="0.25">
      <c r="L19" s="6">
        <v>7</v>
      </c>
      <c r="M19" s="7">
        <f t="shared" si="1"/>
        <v>10.000000016880069</v>
      </c>
      <c r="N19" s="3">
        <f>+(($M$13-M18)*N18-($M$13-M19)*N17)/(M19-M18)</f>
        <v>5.8551502997204782E-2</v>
      </c>
      <c r="O19" s="7">
        <v>9.9999999999999609</v>
      </c>
      <c r="Q19" t="s">
        <v>24</v>
      </c>
    </row>
    <row r="20" spans="2:17" x14ac:dyDescent="0.25">
      <c r="M20" s="2"/>
    </row>
    <row r="21" spans="2:17" x14ac:dyDescent="0.25">
      <c r="D21" s="3">
        <f>+D15*$I15</f>
        <v>168.7593716883961</v>
      </c>
      <c r="E21" s="3">
        <f t="shared" ref="E21:G21" si="7">+E15*$I15</f>
        <v>105.64261491131401</v>
      </c>
      <c r="F21" s="3">
        <f t="shared" si="7"/>
        <v>70.119527331838285</v>
      </c>
      <c r="G21" s="3">
        <f t="shared" si="7"/>
        <v>55.478486068451545</v>
      </c>
      <c r="H21" s="3">
        <f>SUM(D21:G21)</f>
        <v>399.99999999999994</v>
      </c>
      <c r="N21" t="s">
        <v>7</v>
      </c>
      <c r="O21">
        <f>+H152</f>
        <v>9.9999999999999609</v>
      </c>
    </row>
    <row r="22" spans="2:17" x14ac:dyDescent="0.25">
      <c r="D22" s="3">
        <f t="shared" ref="D22:G22" si="8">+D16*$I16</f>
        <v>106.96047978011683</v>
      </c>
      <c r="E22" s="3">
        <f t="shared" si="8"/>
        <v>181.16766806247796</v>
      </c>
      <c r="F22" s="3">
        <f t="shared" si="8"/>
        <v>100.87760147869355</v>
      </c>
      <c r="G22" s="3">
        <f t="shared" si="8"/>
        <v>70.994250678711722</v>
      </c>
      <c r="H22" s="3">
        <f t="shared" ref="H22:H24" si="9">SUM(D22:G22)</f>
        <v>460.00000000000011</v>
      </c>
    </row>
    <row r="23" spans="2:17" x14ac:dyDescent="0.25">
      <c r="D23" s="3">
        <f t="shared" ref="D23:G23" si="10">+D17*$I17</f>
        <v>72.495203958288272</v>
      </c>
      <c r="E23" s="3">
        <f t="shared" si="10"/>
        <v>81.501662056275251</v>
      </c>
      <c r="F23" s="3">
        <f t="shared" si="10"/>
        <v>130.19527481143379</v>
      </c>
      <c r="G23" s="3">
        <f t="shared" si="10"/>
        <v>115.80785917400272</v>
      </c>
      <c r="H23" s="3">
        <f t="shared" si="9"/>
        <v>400</v>
      </c>
    </row>
    <row r="24" spans="2:17" x14ac:dyDescent="0.25">
      <c r="D24" s="3">
        <f t="shared" ref="D24:G24" si="11">+D18*$I18</f>
        <v>87.589286362273697</v>
      </c>
      <c r="E24" s="3">
        <f t="shared" si="11"/>
        <v>124.45792495850804</v>
      </c>
      <c r="F24" s="3">
        <f t="shared" si="11"/>
        <v>223.51594116152839</v>
      </c>
      <c r="G24" s="3">
        <f t="shared" si="11"/>
        <v>266.4368475176899</v>
      </c>
      <c r="H24" s="3">
        <f t="shared" si="9"/>
        <v>702</v>
      </c>
    </row>
    <row r="25" spans="2:17" x14ac:dyDescent="0.25">
      <c r="D25" s="3">
        <f>SUM(D21:D24)</f>
        <v>435.8043417890749</v>
      </c>
      <c r="E25" s="3">
        <f t="shared" ref="E25:G25" si="12">SUM(E21:E24)</f>
        <v>492.76986998857529</v>
      </c>
      <c r="F25" s="3">
        <f t="shared" si="12"/>
        <v>524.708344783494</v>
      </c>
      <c r="G25" s="3">
        <f t="shared" si="12"/>
        <v>508.71744343885587</v>
      </c>
      <c r="H25" s="3"/>
    </row>
    <row r="26" spans="2:17" x14ac:dyDescent="0.25">
      <c r="C26" t="s">
        <v>5</v>
      </c>
      <c r="D26">
        <f>+D$11/D25</f>
        <v>0.59659800297684384</v>
      </c>
      <c r="E26">
        <f t="shared" ref="E26:G26" si="13">+E$11/E25</f>
        <v>0.81173794170750302</v>
      </c>
      <c r="F26">
        <f t="shared" si="13"/>
        <v>0.95291032622382021</v>
      </c>
      <c r="G26">
        <f t="shared" si="13"/>
        <v>1.5765136626308638</v>
      </c>
    </row>
    <row r="27" spans="2:17" x14ac:dyDescent="0.25">
      <c r="C27" t="s">
        <v>32</v>
      </c>
      <c r="D27">
        <f>+D26</f>
        <v>0.59659800297684384</v>
      </c>
      <c r="E27">
        <f t="shared" ref="E27:G27" si="14">+E26</f>
        <v>0.81173794170750302</v>
      </c>
      <c r="F27">
        <f t="shared" si="14"/>
        <v>0.95291032622382021</v>
      </c>
      <c r="G27">
        <f t="shared" si="14"/>
        <v>1.5765136626308638</v>
      </c>
    </row>
    <row r="28" spans="2:17" x14ac:dyDescent="0.25">
      <c r="I28" t="s">
        <v>4</v>
      </c>
      <c r="J28" t="s">
        <v>31</v>
      </c>
    </row>
    <row r="29" spans="2:17" x14ac:dyDescent="0.25">
      <c r="B29" s="4" t="s">
        <v>13</v>
      </c>
      <c r="D29" s="3">
        <f>+D26*D21</f>
        <v>100.68150413292403</v>
      </c>
      <c r="E29" s="3">
        <f t="shared" ref="E29:G29" si="15">+E26*E21</f>
        <v>85.75411878470841</v>
      </c>
      <c r="F29" s="3">
        <f t="shared" si="15"/>
        <v>66.8176216644421</v>
      </c>
      <c r="G29" s="3">
        <f t="shared" si="15"/>
        <v>87.462591268989897</v>
      </c>
      <c r="H29" s="3">
        <f>SUM(D29:G29)</f>
        <v>340.71583585106441</v>
      </c>
      <c r="I29">
        <f>+$I$6/H29</f>
        <v>1.1739988515674693</v>
      </c>
      <c r="J29">
        <f>+I29*J15</f>
        <v>236.16816535068159</v>
      </c>
    </row>
    <row r="30" spans="2:17" x14ac:dyDescent="0.25">
      <c r="D30" s="3">
        <f>+D26*D22</f>
        <v>63.812408634262788</v>
      </c>
      <c r="E30" s="3">
        <f t="shared" ref="E30:G30" si="16">+E26*E22</f>
        <v>147.060669976984</v>
      </c>
      <c r="F30" s="3">
        <f t="shared" si="16"/>
        <v>96.127308133738396</v>
      </c>
      <c r="G30" s="3">
        <f t="shared" si="16"/>
        <v>111.9234061632295</v>
      </c>
      <c r="H30" s="3">
        <f t="shared" ref="H30:H32" si="17">SUM(D30:G30)</f>
        <v>418.92379290821469</v>
      </c>
      <c r="I30">
        <f>+$I$7/H30</f>
        <v>1.0980517406438766</v>
      </c>
      <c r="J30">
        <f t="shared" ref="J30:J32" si="18">+I30*J16</f>
        <v>237.13151882223829</v>
      </c>
    </row>
    <row r="31" spans="2:17" x14ac:dyDescent="0.25">
      <c r="D31" s="3">
        <f>+D26*D23</f>
        <v>43.250493906913768</v>
      </c>
      <c r="E31" s="3">
        <f t="shared" ref="E31:G31" si="19">+E26*E23</f>
        <v>66.157991403301367</v>
      </c>
      <c r="F31" s="3">
        <f t="shared" si="19"/>
        <v>124.06442179336329</v>
      </c>
      <c r="G31" s="3">
        <f t="shared" si="19"/>
        <v>182.57267222784631</v>
      </c>
      <c r="H31" s="3">
        <f t="shared" si="17"/>
        <v>416.04557933142473</v>
      </c>
      <c r="I31">
        <f>+$I$8/H31</f>
        <v>0.96143312144498783</v>
      </c>
      <c r="J31">
        <f t="shared" si="18"/>
        <v>167.74797084575886</v>
      </c>
    </row>
    <row r="32" spans="2:17" x14ac:dyDescent="0.25">
      <c r="D32" s="3">
        <f>+D26*D24</f>
        <v>52.25559332589939</v>
      </c>
      <c r="E32" s="3">
        <f t="shared" ref="E32:G32" si="20">+E26*E24</f>
        <v>101.02721983500619</v>
      </c>
      <c r="F32" s="3">
        <f t="shared" si="20"/>
        <v>212.99064840845622</v>
      </c>
      <c r="G32" s="3">
        <f t="shared" si="20"/>
        <v>420.04133033993429</v>
      </c>
      <c r="H32" s="3">
        <f t="shared" si="17"/>
        <v>786.3147919092961</v>
      </c>
      <c r="I32">
        <f>+$I$9/H32</f>
        <v>0.89277221695834241</v>
      </c>
      <c r="J32">
        <f t="shared" si="18"/>
        <v>318.77035515951599</v>
      </c>
    </row>
    <row r="33" spans="2:10" x14ac:dyDescent="0.25">
      <c r="D33" s="3">
        <f>SUM(D29:D32)</f>
        <v>260</v>
      </c>
      <c r="E33" s="3">
        <f t="shared" ref="E33:G33" si="21">SUM(E29:E32)</f>
        <v>399.99999999999994</v>
      </c>
      <c r="F33" s="3">
        <f t="shared" si="21"/>
        <v>500</v>
      </c>
      <c r="G33" s="3">
        <f t="shared" si="21"/>
        <v>802</v>
      </c>
      <c r="H33" s="3"/>
    </row>
    <row r="35" spans="2:10" x14ac:dyDescent="0.25">
      <c r="D35" s="3">
        <f>+D29*$I29</f>
        <v>118.19997022613823</v>
      </c>
      <c r="E35" s="3">
        <f t="shared" ref="E35:G35" si="22">+E29*$I29</f>
        <v>100.67523697042802</v>
      </c>
      <c r="F35" s="3">
        <f t="shared" si="22"/>
        <v>78.443811098524677</v>
      </c>
      <c r="G35" s="3">
        <f t="shared" si="22"/>
        <v>102.6809817049091</v>
      </c>
      <c r="H35" s="3">
        <f>SUM(D35:G35)</f>
        <v>400</v>
      </c>
    </row>
    <row r="36" spans="2:10" x14ac:dyDescent="0.25">
      <c r="D36" s="3">
        <f t="shared" ref="D36:G36" si="23">+D30*$I30</f>
        <v>70.069326375530594</v>
      </c>
      <c r="E36" s="3">
        <f t="shared" si="23"/>
        <v>161.48022464848196</v>
      </c>
      <c r="F36" s="3">
        <f t="shared" si="23"/>
        <v>105.55275801966172</v>
      </c>
      <c r="G36" s="3">
        <f t="shared" si="23"/>
        <v>122.89769095632573</v>
      </c>
      <c r="H36" s="3">
        <f t="shared" ref="H36:H38" si="24">SUM(D36:G36)</f>
        <v>460</v>
      </c>
    </row>
    <row r="37" spans="2:10" x14ac:dyDescent="0.25">
      <c r="D37" s="3">
        <f t="shared" ref="D37:G37" si="25">+D31*$I31</f>
        <v>41.582457360961527</v>
      </c>
      <c r="E37" s="3">
        <f t="shared" si="25"/>
        <v>63.606484183406707</v>
      </c>
      <c r="F37" s="3">
        <f t="shared" si="25"/>
        <v>119.27964430506084</v>
      </c>
      <c r="G37" s="3">
        <f t="shared" si="25"/>
        <v>175.53141415057092</v>
      </c>
      <c r="H37" s="3">
        <f t="shared" si="24"/>
        <v>400</v>
      </c>
    </row>
    <row r="38" spans="2:10" x14ac:dyDescent="0.25">
      <c r="D38" s="3">
        <f t="shared" ref="D38:G38" si="26">+D32*$I32</f>
        <v>46.65234190203676</v>
      </c>
      <c r="E38" s="3">
        <f t="shared" si="26"/>
        <v>90.1942950252363</v>
      </c>
      <c r="F38" s="3">
        <f t="shared" si="26"/>
        <v>190.1521333710123</v>
      </c>
      <c r="G38" s="3">
        <f t="shared" si="26"/>
        <v>375.00122970171458</v>
      </c>
      <c r="H38" s="3">
        <f t="shared" si="24"/>
        <v>702</v>
      </c>
    </row>
    <row r="39" spans="2:10" x14ac:dyDescent="0.25">
      <c r="D39" s="3">
        <f>SUM(D35:D38)</f>
        <v>276.50409586466714</v>
      </c>
      <c r="E39" s="3">
        <f t="shared" ref="E39" si="27">SUM(E35:E38)</f>
        <v>415.95624082755296</v>
      </c>
      <c r="F39" s="3">
        <f t="shared" ref="F39" si="28">SUM(F35:F38)</f>
        <v>493.4283467942596</v>
      </c>
      <c r="G39" s="3">
        <f t="shared" ref="G39" si="29">SUM(G35:G38)</f>
        <v>776.11131651352036</v>
      </c>
      <c r="H39" s="3"/>
    </row>
    <row r="40" spans="2:10" x14ac:dyDescent="0.25">
      <c r="C40" t="s">
        <v>5</v>
      </c>
      <c r="D40">
        <f>+D$11/D39</f>
        <v>0.9403115682136407</v>
      </c>
      <c r="E40">
        <f t="shared" ref="E40" si="30">+E$11/E39</f>
        <v>0.96163961671591291</v>
      </c>
      <c r="F40">
        <f t="shared" ref="F40" si="31">+F$11/F39</f>
        <v>1.013318353613925</v>
      </c>
      <c r="G40">
        <f t="shared" ref="G40" si="32">+G$11/G39</f>
        <v>1.0333569205030766</v>
      </c>
    </row>
    <row r="41" spans="2:10" x14ac:dyDescent="0.25">
      <c r="C41" t="s">
        <v>32</v>
      </c>
      <c r="D41">
        <f>+D40*D27</f>
        <v>0.56098800377228231</v>
      </c>
      <c r="E41">
        <f t="shared" ref="E41:G41" si="33">+E40*E27</f>
        <v>0.78059936313736722</v>
      </c>
      <c r="F41">
        <f t="shared" si="33"/>
        <v>0.96560152291082968</v>
      </c>
      <c r="G41">
        <f t="shared" si="33"/>
        <v>1.6291013035472557</v>
      </c>
    </row>
    <row r="42" spans="2:10" x14ac:dyDescent="0.25">
      <c r="I42" t="s">
        <v>4</v>
      </c>
      <c r="J42" t="s">
        <v>31</v>
      </c>
    </row>
    <row r="43" spans="2:10" x14ac:dyDescent="0.25">
      <c r="B43" s="4" t="s">
        <v>14</v>
      </c>
      <c r="D43" s="3">
        <f>+D40*D35</f>
        <v>111.14479936614568</v>
      </c>
      <c r="E43" s="3">
        <f t="shared" ref="E43:G43" si="34">+E40*E35</f>
        <v>96.813296293026099</v>
      </c>
      <c r="F43" s="3">
        <f t="shared" si="34"/>
        <v>79.488553513558756</v>
      </c>
      <c r="G43" s="3">
        <f t="shared" si="34"/>
        <v>106.10610304881762</v>
      </c>
      <c r="H43" s="3">
        <f>SUM(D43:G43)</f>
        <v>393.55275222154813</v>
      </c>
      <c r="I43">
        <f>+$I$6/H43</f>
        <v>1.0163821692061816</v>
      </c>
      <c r="J43">
        <f>+I43*J29</f>
        <v>240.03711219656995</v>
      </c>
    </row>
    <row r="44" spans="2:10" x14ac:dyDescent="0.25">
      <c r="D44" s="3">
        <f>+D40*D36</f>
        <v>65.886998167848589</v>
      </c>
      <c r="E44" s="3">
        <f t="shared" ref="E44:G44" si="35">+E40*E36</f>
        <v>155.28578133816572</v>
      </c>
      <c r="F44" s="3">
        <f t="shared" si="35"/>
        <v>106.95854697589263</v>
      </c>
      <c r="G44" s="3">
        <f t="shared" si="35"/>
        <v>126.99717946356756</v>
      </c>
      <c r="H44" s="3">
        <f t="shared" ref="H44:H46" si="36">SUM(D44:G44)</f>
        <v>455.12850594547456</v>
      </c>
      <c r="I44">
        <f>+$I$7/H44</f>
        <v>1.0107035573269696</v>
      </c>
      <c r="J44">
        <f t="shared" ref="J44:J46" si="37">+I44*J30</f>
        <v>239.6696696279835</v>
      </c>
    </row>
    <row r="45" spans="2:10" x14ac:dyDescent="0.25">
      <c r="D45" s="3">
        <f>+D40*D37</f>
        <v>39.100465691262578</v>
      </c>
      <c r="E45" s="3">
        <f t="shared" ref="E45:G45" si="38">+E40*E37</f>
        <v>61.166515070778004</v>
      </c>
      <c r="F45" s="3">
        <f t="shared" si="38"/>
        <v>120.86825278685883</v>
      </c>
      <c r="G45" s="3">
        <f t="shared" si="38"/>
        <v>181.38660157818413</v>
      </c>
      <c r="H45" s="3">
        <f t="shared" si="36"/>
        <v>402.52183512708353</v>
      </c>
      <c r="I45">
        <f>+$I$8/H45</f>
        <v>0.99373491098616462</v>
      </c>
      <c r="J45">
        <f t="shared" si="37"/>
        <v>166.69701487651992</v>
      </c>
    </row>
    <row r="46" spans="2:10" x14ac:dyDescent="0.25">
      <c r="D46" s="3">
        <f>+D40*D38</f>
        <v>43.867736774743129</v>
      </c>
      <c r="E46" s="3">
        <f t="shared" ref="E46:G46" si="39">+E40*E38</f>
        <v>86.734407298030206</v>
      </c>
      <c r="F46" s="3">
        <f t="shared" si="39"/>
        <v>192.68464672368967</v>
      </c>
      <c r="G46" s="3">
        <f t="shared" si="39"/>
        <v>387.51011590943062</v>
      </c>
      <c r="H46" s="3">
        <f t="shared" si="36"/>
        <v>710.79690670589366</v>
      </c>
      <c r="I46">
        <f>+$I$9/H46</f>
        <v>0.98762388155758596</v>
      </c>
      <c r="J46">
        <f t="shared" si="37"/>
        <v>314.82521548813145</v>
      </c>
    </row>
    <row r="47" spans="2:10" x14ac:dyDescent="0.25">
      <c r="D47" s="3">
        <f>SUM(D43:D46)</f>
        <v>260</v>
      </c>
      <c r="E47" s="3">
        <f t="shared" ref="E47" si="40">SUM(E43:E46)</f>
        <v>400</v>
      </c>
      <c r="F47" s="3">
        <f t="shared" ref="F47" si="41">SUM(F43:F46)</f>
        <v>499.99999999999989</v>
      </c>
      <c r="G47" s="3">
        <f t="shared" ref="G47" si="42">SUM(G43:G46)</f>
        <v>802</v>
      </c>
      <c r="H47" s="3"/>
    </row>
    <row r="49" spans="2:10" x14ac:dyDescent="0.25">
      <c r="D49" s="3">
        <f>+D43*$I43</f>
        <v>112.96559227574899</v>
      </c>
      <c r="E49" s="3">
        <f t="shared" ref="E49:G49" si="43">+E43*$I43</f>
        <v>98.399308094306647</v>
      </c>
      <c r="F49" s="3">
        <f t="shared" si="43"/>
        <v>80.790748447172504</v>
      </c>
      <c r="G49" s="3">
        <f t="shared" si="43"/>
        <v>107.84435118277189</v>
      </c>
      <c r="H49" s="3">
        <f>SUM(D49:G49)</f>
        <v>400.00000000000006</v>
      </c>
    </row>
    <row r="50" spans="2:10" x14ac:dyDescent="0.25">
      <c r="D50" s="3">
        <f t="shared" ref="D50:G50" si="44">+D44*$I44</f>
        <v>66.592223429840089</v>
      </c>
      <c r="E50" s="3">
        <f t="shared" si="44"/>
        <v>156.94789160078204</v>
      </c>
      <c r="F50" s="3">
        <f t="shared" si="44"/>
        <v>108.10338391505847</v>
      </c>
      <c r="G50" s="3">
        <f t="shared" si="44"/>
        <v>128.3565010543193</v>
      </c>
      <c r="H50" s="3">
        <f t="shared" ref="H50:H52" si="45">SUM(D50:G50)</f>
        <v>459.99999999999989</v>
      </c>
    </row>
    <row r="51" spans="2:10" x14ac:dyDescent="0.25">
      <c r="D51" s="3">
        <f t="shared" ref="D51:G51" si="46">+D45*$I45</f>
        <v>38.855497793224401</v>
      </c>
      <c r="E51" s="3">
        <f t="shared" si="46"/>
        <v>60.783301409193477</v>
      </c>
      <c r="F51" s="3">
        <f t="shared" si="46"/>
        <v>120.11100242420241</v>
      </c>
      <c r="G51" s="3">
        <f t="shared" si="46"/>
        <v>180.2501983733797</v>
      </c>
      <c r="H51" s="3">
        <f t="shared" si="45"/>
        <v>400</v>
      </c>
    </row>
    <row r="52" spans="2:10" x14ac:dyDescent="0.25">
      <c r="D52" s="3">
        <f t="shared" ref="D52:G52" si="47">+D46*$I46</f>
        <v>43.324824468618267</v>
      </c>
      <c r="E52" s="3">
        <f t="shared" si="47"/>
        <v>85.660972000277198</v>
      </c>
      <c r="F52" s="3">
        <f t="shared" si="47"/>
        <v>190.29995871380257</v>
      </c>
      <c r="G52" s="3">
        <f t="shared" si="47"/>
        <v>382.7142448173019</v>
      </c>
      <c r="H52" s="3">
        <f t="shared" si="45"/>
        <v>702</v>
      </c>
    </row>
    <row r="53" spans="2:10" x14ac:dyDescent="0.25">
      <c r="D53" s="3">
        <f>SUM(D49:D52)</f>
        <v>261.73813796743173</v>
      </c>
      <c r="E53" s="3">
        <f t="shared" ref="E53" si="48">SUM(E49:E52)</f>
        <v>401.79147310455937</v>
      </c>
      <c r="F53" s="3">
        <f t="shared" ref="F53" si="49">SUM(F49:F52)</f>
        <v>499.3050935002359</v>
      </c>
      <c r="G53" s="3">
        <f t="shared" ref="G53" si="50">SUM(G49:G52)</f>
        <v>799.16529542777278</v>
      </c>
      <c r="H53" s="3"/>
    </row>
    <row r="54" spans="2:10" x14ac:dyDescent="0.25">
      <c r="C54" t="s">
        <v>5</v>
      </c>
      <c r="D54">
        <f>+D$11/D53</f>
        <v>0.99335924836583045</v>
      </c>
      <c r="E54">
        <f t="shared" ref="E54" si="51">+E$11/E53</f>
        <v>0.99554128640232942</v>
      </c>
      <c r="F54">
        <f t="shared" ref="F54" si="52">+F$11/F53</f>
        <v>1.0013917472679732</v>
      </c>
      <c r="G54">
        <f t="shared" ref="G54" si="53">+G$11/G53</f>
        <v>1.0035470816718961</v>
      </c>
    </row>
    <row r="55" spans="2:10" x14ac:dyDescent="0.25">
      <c r="C55" t="s">
        <v>32</v>
      </c>
      <c r="D55">
        <f>+D54*D41</f>
        <v>0.55726262176948205</v>
      </c>
      <c r="E55">
        <f t="shared" ref="E55" si="54">+E54*E41</f>
        <v>0.77711889414261359</v>
      </c>
      <c r="F55">
        <f t="shared" ref="F55" si="55">+F54*F41</f>
        <v>0.96694539619229158</v>
      </c>
      <c r="G55">
        <f t="shared" ref="G55" si="56">+G54*G41</f>
        <v>1.6348798589227302</v>
      </c>
    </row>
    <row r="56" spans="2:10" x14ac:dyDescent="0.25">
      <c r="I56" t="s">
        <v>4</v>
      </c>
      <c r="J56" t="s">
        <v>31</v>
      </c>
    </row>
    <row r="57" spans="2:10" x14ac:dyDescent="0.25">
      <c r="B57" s="4" t="s">
        <v>15</v>
      </c>
      <c r="D57" s="3">
        <f>+D54*D49</f>
        <v>112.21541583423888</v>
      </c>
      <c r="E57" s="3">
        <f t="shared" ref="E57:G57" si="57">+E54*E49</f>
        <v>97.960573761305184</v>
      </c>
      <c r="F57" s="3">
        <f t="shared" si="57"/>
        <v>80.903188750601373</v>
      </c>
      <c r="G57" s="3">
        <f t="shared" si="57"/>
        <v>108.22688390426983</v>
      </c>
      <c r="H57" s="3">
        <f>SUM(D57:G57)</f>
        <v>399.30606225041527</v>
      </c>
      <c r="I57">
        <f>+$I$6/H57</f>
        <v>1.0017378592893726</v>
      </c>
      <c r="J57">
        <f>+I57*J43</f>
        <v>240.45426292179494</v>
      </c>
    </row>
    <row r="58" spans="2:10" x14ac:dyDescent="0.25">
      <c r="D58" s="3">
        <f>+D54*D50</f>
        <v>66.1500010132754</v>
      </c>
      <c r="E58" s="3">
        <f t="shared" ref="E58:G58" si="58">+E54*E50</f>
        <v>156.2481059023759</v>
      </c>
      <c r="F58" s="3">
        <f t="shared" si="58"/>
        <v>108.25383650428091</v>
      </c>
      <c r="G58" s="3">
        <f t="shared" si="58"/>
        <v>128.81179204667779</v>
      </c>
      <c r="H58" s="3">
        <f t="shared" ref="H58:H60" si="59">SUM(D58:G58)</f>
        <v>459.46373546660999</v>
      </c>
      <c r="I58">
        <f>+$I$7/H58</f>
        <v>1.0011671531222055</v>
      </c>
      <c r="J58">
        <f t="shared" ref="J58:J60" si="60">+I58*J44</f>
        <v>239.94940083118775</v>
      </c>
    </row>
    <row r="59" spans="2:10" x14ac:dyDescent="0.25">
      <c r="D59" s="3">
        <f>+D54*D51</f>
        <v>38.597468082757572</v>
      </c>
      <c r="E59" s="3">
        <f t="shared" ref="E59:G59" si="61">+E54*E51</f>
        <v>60.512286076688994</v>
      </c>
      <c r="F59" s="3">
        <f t="shared" si="61"/>
        <v>120.27816658367982</v>
      </c>
      <c r="G59" s="3">
        <f t="shared" si="61"/>
        <v>180.88956054838556</v>
      </c>
      <c r="H59" s="3">
        <f t="shared" si="59"/>
        <v>400.27748129151195</v>
      </c>
      <c r="I59">
        <f>+$I$8/H59</f>
        <v>0.99930677766179443</v>
      </c>
      <c r="J59">
        <f t="shared" si="60"/>
        <v>166.58145678209533</v>
      </c>
    </row>
    <row r="60" spans="2:10" x14ac:dyDescent="0.25">
      <c r="D60" s="3">
        <f>+D54*D52</f>
        <v>43.037115069728181</v>
      </c>
      <c r="E60" s="3">
        <f t="shared" ref="E60:G60" si="62">+E54*E52</f>
        <v>85.279034259629881</v>
      </c>
      <c r="F60" s="3">
        <f t="shared" si="62"/>
        <v>190.56480816143792</v>
      </c>
      <c r="G60" s="3">
        <f t="shared" si="62"/>
        <v>384.07176350066692</v>
      </c>
      <c r="H60" s="3">
        <f t="shared" si="59"/>
        <v>702.95272099146291</v>
      </c>
      <c r="I60">
        <f>+$I$9/H60</f>
        <v>0.99864468695687081</v>
      </c>
      <c r="J60">
        <f t="shared" si="60"/>
        <v>314.3985287672744</v>
      </c>
    </row>
    <row r="61" spans="2:10" x14ac:dyDescent="0.25">
      <c r="D61" s="3">
        <f>SUM(D57:D60)</f>
        <v>260.00000000000006</v>
      </c>
      <c r="E61" s="3">
        <f t="shared" ref="E61" si="63">SUM(E57:E60)</f>
        <v>400</v>
      </c>
      <c r="F61" s="3">
        <f t="shared" ref="F61" si="64">SUM(F57:F60)</f>
        <v>500</v>
      </c>
      <c r="G61" s="3">
        <f t="shared" ref="G61" si="65">SUM(G57:G60)</f>
        <v>802</v>
      </c>
      <c r="H61" s="3"/>
    </row>
    <row r="63" spans="2:10" x14ac:dyDescent="0.25">
      <c r="D63" s="3">
        <f>+D57*$I57</f>
        <v>112.41043043705723</v>
      </c>
      <c r="E63" s="3">
        <f t="shared" ref="E63:G63" si="66">+E57*$I57</f>
        <v>98.130815454408548</v>
      </c>
      <c r="F63" s="3">
        <f t="shared" si="66"/>
        <v>81.04378710871147</v>
      </c>
      <c r="G63" s="3">
        <f t="shared" si="66"/>
        <v>108.41496699982271</v>
      </c>
      <c r="H63" s="3">
        <f>SUM(D63:G63)</f>
        <v>399.99999999999994</v>
      </c>
    </row>
    <row r="64" spans="2:10" x14ac:dyDescent="0.25">
      <c r="D64" s="3">
        <f t="shared" ref="D64:G64" si="67">+D58*$I58</f>
        <v>66.227208193491947</v>
      </c>
      <c r="E64" s="3">
        <f t="shared" si="67"/>
        <v>156.43047136701855</v>
      </c>
      <c r="F64" s="3">
        <f t="shared" si="67"/>
        <v>108.38018530754761</v>
      </c>
      <c r="G64" s="3">
        <f t="shared" si="67"/>
        <v>128.96213513194195</v>
      </c>
      <c r="H64" s="3">
        <f t="shared" ref="H64:H66" si="68">SUM(D64:G64)</f>
        <v>460.00000000000011</v>
      </c>
    </row>
    <row r="65" spans="2:10" x14ac:dyDescent="0.25">
      <c r="D65" s="3">
        <f t="shared" ref="D65:G65" si="69">+D59*$I59</f>
        <v>38.570711455684432</v>
      </c>
      <c r="E65" s="3">
        <f t="shared" si="69"/>
        <v>60.470337608244748</v>
      </c>
      <c r="F65" s="3">
        <f t="shared" si="69"/>
        <v>120.19478707180561</v>
      </c>
      <c r="G65" s="3">
        <f t="shared" si="69"/>
        <v>180.76416386426524</v>
      </c>
      <c r="H65" s="3">
        <f t="shared" si="68"/>
        <v>400</v>
      </c>
    </row>
    <row r="66" spans="2:10" x14ac:dyDescent="0.25">
      <c r="D66" s="3">
        <f t="shared" ref="D66:G66" si="70">+D60*$I60</f>
        <v>42.978786306335529</v>
      </c>
      <c r="E66" s="3">
        <f t="shared" si="70"/>
        <v>85.163454472192342</v>
      </c>
      <c r="F66" s="3">
        <f t="shared" si="70"/>
        <v>190.30653319137531</v>
      </c>
      <c r="G66" s="3">
        <f t="shared" si="70"/>
        <v>383.55122603009681</v>
      </c>
      <c r="H66" s="3">
        <f t="shared" si="68"/>
        <v>702</v>
      </c>
    </row>
    <row r="67" spans="2:10" x14ac:dyDescent="0.25">
      <c r="D67" s="3">
        <f>SUM(D63:D66)</f>
        <v>260.18713639256913</v>
      </c>
      <c r="E67" s="3">
        <f t="shared" ref="E67" si="71">SUM(E63:E66)</f>
        <v>400.19507890186424</v>
      </c>
      <c r="F67" s="3">
        <f t="shared" ref="F67" si="72">SUM(F63:F66)</f>
        <v>499.92529267943996</v>
      </c>
      <c r="G67" s="3">
        <f t="shared" ref="G67" si="73">SUM(G63:G66)</f>
        <v>801.69249202612673</v>
      </c>
      <c r="H67" s="3"/>
    </row>
    <row r="68" spans="2:10" x14ac:dyDescent="0.25">
      <c r="C68" t="s">
        <v>5</v>
      </c>
      <c r="D68">
        <f>+D$11/D67</f>
        <v>0.99928076231913798</v>
      </c>
      <c r="E68">
        <f t="shared" ref="E68" si="74">+E$11/E67</f>
        <v>0.99951254047801008</v>
      </c>
      <c r="F68">
        <f t="shared" ref="F68" si="75">+F$11/F67</f>
        <v>1.0001494369691912</v>
      </c>
      <c r="G68">
        <f t="shared" ref="G68" si="76">+G$11/G67</f>
        <v>1.0003835734735349</v>
      </c>
    </row>
    <row r="69" spans="2:10" x14ac:dyDescent="0.25">
      <c r="C69" t="s">
        <v>32</v>
      </c>
      <c r="D69">
        <f>+D68*D55</f>
        <v>0.55686181749376951</v>
      </c>
      <c r="E69">
        <f t="shared" ref="E69" si="77">+E68*E55</f>
        <v>0.77674008013794549</v>
      </c>
      <c r="F69">
        <f t="shared" ref="F69" si="78">+F68*F55</f>
        <v>0.96708989358167197</v>
      </c>
      <c r="G69">
        <f t="shared" ref="G69" si="79">+G68*G55</f>
        <v>1.6355069554690296</v>
      </c>
    </row>
    <row r="70" spans="2:10" x14ac:dyDescent="0.25">
      <c r="I70" t="s">
        <v>4</v>
      </c>
      <c r="J70" t="s">
        <v>31</v>
      </c>
    </row>
    <row r="71" spans="2:10" x14ac:dyDescent="0.25">
      <c r="B71" s="4" t="s">
        <v>16</v>
      </c>
      <c r="D71" s="3">
        <f>+D68*D63</f>
        <v>112.32958061976498</v>
      </c>
      <c r="E71" s="3">
        <f t="shared" ref="E71:G71" si="80">+E68*E63</f>
        <v>98.082980654014662</v>
      </c>
      <c r="F71" s="3">
        <f t="shared" si="80"/>
        <v>81.055898046628769</v>
      </c>
      <c r="G71" s="3">
        <f t="shared" si="80"/>
        <v>108.456552105298</v>
      </c>
      <c r="H71" s="3">
        <f>SUM(D71:G71)</f>
        <v>399.92501142570643</v>
      </c>
      <c r="I71">
        <f>+$I$6/H71</f>
        <v>1.0001875065878632</v>
      </c>
      <c r="J71">
        <f>+I71*J57</f>
        <v>240.49934968017254</v>
      </c>
    </row>
    <row r="72" spans="2:10" x14ac:dyDescent="0.25">
      <c r="D72" s="3">
        <f>+D68*D64</f>
        <v>66.17957508986089</v>
      </c>
      <c r="E72" s="3">
        <f t="shared" ref="E72:G72" si="81">+E68*E64</f>
        <v>156.35421784422132</v>
      </c>
      <c r="F72" s="3">
        <f t="shared" si="81"/>
        <v>108.39638131396035</v>
      </c>
      <c r="G72" s="3">
        <f t="shared" si="81"/>
        <v>129.01160158606899</v>
      </c>
      <c r="H72" s="3">
        <f t="shared" ref="H72:H74" si="82">SUM(D72:G72)</f>
        <v>459.94177583411158</v>
      </c>
      <c r="I72">
        <f>+$I$7/H72</f>
        <v>1.0001265902967453</v>
      </c>
      <c r="J72">
        <f t="shared" ref="J72:J74" si="83">+I72*J58</f>
        <v>239.97977609704282</v>
      </c>
    </row>
    <row r="73" spans="2:10" x14ac:dyDescent="0.25">
      <c r="D73" s="3">
        <f>+D68*D65</f>
        <v>38.542969946627849</v>
      </c>
      <c r="E73" s="3">
        <f t="shared" ref="E73:G73" si="84">+E68*E65</f>
        <v>60.440860766379664</v>
      </c>
      <c r="F73" s="3">
        <f t="shared" si="84"/>
        <v>120.2127486164982</v>
      </c>
      <c r="G73" s="3">
        <f t="shared" si="84"/>
        <v>180.83350020248929</v>
      </c>
      <c r="H73" s="3">
        <f t="shared" si="82"/>
        <v>400.030079531995</v>
      </c>
      <c r="I73">
        <f>+$I$8/H73</f>
        <v>0.99992480682445128</v>
      </c>
      <c r="J73">
        <f t="shared" si="83"/>
        <v>166.56893099337236</v>
      </c>
    </row>
    <row r="74" spans="2:10" x14ac:dyDescent="0.25">
      <c r="D74" s="3">
        <f>+D68*D66</f>
        <v>42.947874343746292</v>
      </c>
      <c r="E74" s="3">
        <f t="shared" ref="E74:G74" si="85">+E68*E66</f>
        <v>85.121940735384314</v>
      </c>
      <c r="F74" s="3">
        <f t="shared" si="85"/>
        <v>190.33497202291272</v>
      </c>
      <c r="G74" s="3">
        <f t="shared" si="85"/>
        <v>383.69834610614373</v>
      </c>
      <c r="H74" s="3">
        <f t="shared" si="82"/>
        <v>702.10313320818705</v>
      </c>
      <c r="I74">
        <f>+$I$9/H74</f>
        <v>0.99985310817840134</v>
      </c>
      <c r="J74">
        <f t="shared" si="83"/>
        <v>314.35234619467582</v>
      </c>
    </row>
    <row r="75" spans="2:10" x14ac:dyDescent="0.25">
      <c r="D75" s="3">
        <f>SUM(D71:D74)</f>
        <v>260</v>
      </c>
      <c r="E75" s="3">
        <f t="shared" ref="E75" si="86">SUM(E71:E74)</f>
        <v>400</v>
      </c>
      <c r="F75" s="3">
        <f t="shared" ref="F75" si="87">SUM(F71:F74)</f>
        <v>500.00000000000006</v>
      </c>
      <c r="G75" s="3">
        <f t="shared" ref="G75" si="88">SUM(G71:G74)</f>
        <v>802</v>
      </c>
      <c r="H75" s="3"/>
    </row>
    <row r="77" spans="2:10" x14ac:dyDescent="0.25">
      <c r="D77" s="3">
        <f>+D71*$I71</f>
        <v>112.35064315614309</v>
      </c>
      <c r="E77" s="3">
        <f t="shared" ref="E77:G77" si="89">+E71*$I71</f>
        <v>98.101371859044548</v>
      </c>
      <c r="F77" s="3">
        <f t="shared" si="89"/>
        <v>81.071096561497683</v>
      </c>
      <c r="G77" s="3">
        <f t="shared" si="89"/>
        <v>108.47688842331466</v>
      </c>
      <c r="H77" s="3">
        <f>SUM(D77:G77)</f>
        <v>400</v>
      </c>
    </row>
    <row r="78" spans="2:10" x14ac:dyDescent="0.25">
      <c r="D78" s="3">
        <f t="shared" ref="D78:G78" si="90">+D72*$I72</f>
        <v>66.187952781909999</v>
      </c>
      <c r="E78" s="3">
        <f t="shared" si="90"/>
        <v>156.37401077105559</v>
      </c>
      <c r="F78" s="3">
        <f t="shared" si="90"/>
        <v>108.410103244037</v>
      </c>
      <c r="G78" s="3">
        <f t="shared" si="90"/>
        <v>129.02793320299736</v>
      </c>
      <c r="H78" s="3">
        <f t="shared" ref="H78:H80" si="91">SUM(D78:G78)</f>
        <v>460</v>
      </c>
    </row>
    <row r="79" spans="2:10" x14ac:dyDescent="0.25">
      <c r="D79" s="3">
        <f t="shared" ref="D79:G79" si="92">+D73*$I73</f>
        <v>38.540071778322485</v>
      </c>
      <c r="E79" s="3">
        <f t="shared" si="92"/>
        <v>60.436316026125745</v>
      </c>
      <c r="F79" s="3">
        <f t="shared" si="92"/>
        <v>120.20370943818828</v>
      </c>
      <c r="G79" s="3">
        <f t="shared" si="92"/>
        <v>180.81990275736348</v>
      </c>
      <c r="H79" s="3">
        <f t="shared" si="91"/>
        <v>400</v>
      </c>
    </row>
    <row r="80" spans="2:10" x14ac:dyDescent="0.25">
      <c r="D80" s="3">
        <f t="shared" ref="D80:G80" si="93">+D74*$I74</f>
        <v>42.941565652250148</v>
      </c>
      <c r="E80" s="3">
        <f t="shared" si="93"/>
        <v>85.109437018451686</v>
      </c>
      <c r="F80" s="3">
        <f t="shared" si="93"/>
        <v>190.30701337215834</v>
      </c>
      <c r="G80" s="3">
        <f t="shared" si="93"/>
        <v>383.64198395713981</v>
      </c>
      <c r="H80" s="3">
        <f t="shared" si="91"/>
        <v>702</v>
      </c>
    </row>
    <row r="81" spans="2:10" x14ac:dyDescent="0.25">
      <c r="D81" s="3">
        <f>SUM(D77:D80)</f>
        <v>260.02023336862578</v>
      </c>
      <c r="E81" s="3">
        <f t="shared" ref="E81" si="94">SUM(E77:E80)</f>
        <v>400.02113567467757</v>
      </c>
      <c r="F81" s="3">
        <f t="shared" ref="F81" si="95">SUM(F77:F80)</f>
        <v>499.99192261588132</v>
      </c>
      <c r="G81" s="3">
        <f t="shared" ref="G81" si="96">SUM(G77:G80)</f>
        <v>801.96670834081533</v>
      </c>
      <c r="H81" s="3"/>
    </row>
    <row r="82" spans="2:10" x14ac:dyDescent="0.25">
      <c r="C82" t="s">
        <v>5</v>
      </c>
      <c r="D82">
        <f>+D$11/D81</f>
        <v>0.99992218540702138</v>
      </c>
      <c r="E82">
        <f t="shared" ref="E82" si="97">+E$11/E81</f>
        <v>0.99994716360513825</v>
      </c>
      <c r="F82">
        <f t="shared" ref="F82" si="98">+F$11/F81</f>
        <v>1.0000161550292181</v>
      </c>
      <c r="G82">
        <f t="shared" ref="G82" si="99">+G$11/G81</f>
        <v>1.0000415125202062</v>
      </c>
    </row>
    <row r="83" spans="2:10" x14ac:dyDescent="0.25">
      <c r="C83" t="s">
        <v>32</v>
      </c>
      <c r="D83">
        <f>+D82*D69</f>
        <v>0.55681848551809587</v>
      </c>
      <c r="E83">
        <f t="shared" ref="E83" si="100">+E82*E69</f>
        <v>0.77669903999236634</v>
      </c>
      <c r="F83">
        <f t="shared" ref="F83" si="101">+F82*F69</f>
        <v>0.9671055169471594</v>
      </c>
      <c r="G83">
        <f t="shared" ref="G83" si="102">+G82*G69</f>
        <v>1.6355748494845659</v>
      </c>
    </row>
    <row r="84" spans="2:10" x14ac:dyDescent="0.25">
      <c r="I84" t="s">
        <v>4</v>
      </c>
      <c r="J84" t="s">
        <v>31</v>
      </c>
    </row>
    <row r="85" spans="2:10" x14ac:dyDescent="0.25">
      <c r="B85" s="4" t="s">
        <v>17</v>
      </c>
      <c r="D85" s="3">
        <f>+D82*D77</f>
        <v>112.34190063657501</v>
      </c>
      <c r="E85" s="3">
        <f t="shared" ref="E85:G85" si="103">+E82*E77</f>
        <v>98.096188536224517</v>
      </c>
      <c r="F85" s="3">
        <f t="shared" si="103"/>
        <v>81.072406267431376</v>
      </c>
      <c r="G85" s="3">
        <f t="shared" si="103"/>
        <v>108.48139157233724</v>
      </c>
      <c r="H85" s="3">
        <f>SUM(D85:G85)</f>
        <v>399.99188701256816</v>
      </c>
      <c r="I85">
        <f>+$I$6/H85</f>
        <v>1.0000202828799665</v>
      </c>
      <c r="J85">
        <f>+I85*J71</f>
        <v>240.50422769961412</v>
      </c>
    </row>
    <row r="86" spans="2:10" x14ac:dyDescent="0.25">
      <c r="D86" s="3">
        <f>+D82*D78</f>
        <v>66.182802393304186</v>
      </c>
      <c r="E86" s="3">
        <f t="shared" ref="E86:G86" si="104">+E82*E78</f>
        <v>156.36574853207637</v>
      </c>
      <c r="F86" s="3">
        <f t="shared" si="104"/>
        <v>108.41185461242246</v>
      </c>
      <c r="G86" s="3">
        <f t="shared" si="104"/>
        <v>129.03328947768162</v>
      </c>
      <c r="H86" s="3">
        <f t="shared" ref="H86:H88" si="105">SUM(D86:G86)</f>
        <v>459.9936950154846</v>
      </c>
      <c r="I86">
        <f>+$I$7/H86</f>
        <v>1.0000137066759474</v>
      </c>
      <c r="J86">
        <f t="shared" ref="J86:J88" si="106">+I86*J72</f>
        <v>239.98306542206771</v>
      </c>
    </row>
    <row r="87" spans="2:10" x14ac:dyDescent="0.25">
      <c r="D87" s="3">
        <f>+D82*D79</f>
        <v>38.537072798323685</v>
      </c>
      <c r="E87" s="3">
        <f t="shared" ref="E87:G87" si="107">+E82*E79</f>
        <v>60.4331227890682</v>
      </c>
      <c r="F87" s="3">
        <f t="shared" si="107"/>
        <v>120.20565133262639</v>
      </c>
      <c r="G87" s="3">
        <f t="shared" si="107"/>
        <v>180.82740904723039</v>
      </c>
      <c r="H87" s="3">
        <f t="shared" si="105"/>
        <v>400.00325596724866</v>
      </c>
      <c r="I87">
        <f>+$I$8/H87</f>
        <v>0.99999186014813612</v>
      </c>
      <c r="J87">
        <f t="shared" si="106"/>
        <v>166.56757514694894</v>
      </c>
    </row>
    <row r="88" spans="2:10" x14ac:dyDescent="0.25">
      <c r="D88" s="3">
        <f>+D82*D80</f>
        <v>42.938224171797053</v>
      </c>
      <c r="E88" s="3">
        <f t="shared" ref="E88:G88" si="108">+E82*E80</f>
        <v>85.104940142630923</v>
      </c>
      <c r="F88" s="3">
        <f t="shared" si="108"/>
        <v>190.31008778751979</v>
      </c>
      <c r="G88" s="3">
        <f t="shared" si="108"/>
        <v>383.65790990275082</v>
      </c>
      <c r="H88" s="3">
        <f t="shared" si="105"/>
        <v>702.01116200469858</v>
      </c>
      <c r="I88">
        <f>+$I$9/H88</f>
        <v>0.99998409996122184</v>
      </c>
      <c r="J88">
        <f t="shared" si="106"/>
        <v>314.34734798018133</v>
      </c>
    </row>
    <row r="89" spans="2:10" x14ac:dyDescent="0.25">
      <c r="D89" s="3">
        <f>SUM(D85:D88)</f>
        <v>259.99999999999994</v>
      </c>
      <c r="E89" s="3">
        <f t="shared" ref="E89" si="109">SUM(E85:E88)</f>
        <v>400</v>
      </c>
      <c r="F89" s="3">
        <f t="shared" ref="F89" si="110">SUM(F85:F88)</f>
        <v>500</v>
      </c>
      <c r="G89" s="3">
        <f t="shared" ref="G89" si="111">SUM(G85:G88)</f>
        <v>802</v>
      </c>
      <c r="H89" s="3"/>
    </row>
    <row r="91" spans="2:10" x14ac:dyDescent="0.25">
      <c r="D91" s="3">
        <f>+D85*$I85</f>
        <v>112.34417925386082</v>
      </c>
      <c r="E91" s="3">
        <f t="shared" ref="E91:G91" si="112">+E85*$I85</f>
        <v>98.09817820944177</v>
      </c>
      <c r="F91" s="3">
        <f t="shared" si="112"/>
        <v>81.074050649316291</v>
      </c>
      <c r="G91" s="3">
        <f t="shared" si="112"/>
        <v>108.4835918873811</v>
      </c>
      <c r="H91" s="3">
        <f>SUM(D91:G91)</f>
        <v>400</v>
      </c>
    </row>
    <row r="92" spans="2:10" x14ac:dyDescent="0.25">
      <c r="D92" s="3">
        <f t="shared" ref="D92:G92" si="113">+D86*$I86</f>
        <v>66.183709539529886</v>
      </c>
      <c r="E92" s="3">
        <f t="shared" si="113"/>
        <v>156.36789178672078</v>
      </c>
      <c r="F92" s="3">
        <f t="shared" si="113"/>
        <v>108.41334057858248</v>
      </c>
      <c r="G92" s="3">
        <f t="shared" si="113"/>
        <v>129.0350580951669</v>
      </c>
      <c r="H92" s="3">
        <f t="shared" ref="H92:H94" si="114">SUM(D92:G92)</f>
        <v>460.00000000000006</v>
      </c>
    </row>
    <row r="93" spans="2:10" x14ac:dyDescent="0.25">
      <c r="D93" s="3">
        <f t="shared" ref="D93:G93" si="115">+D87*$I87</f>
        <v>38.536759112259837</v>
      </c>
      <c r="E93" s="3">
        <f t="shared" si="115"/>
        <v>60.432630872401027</v>
      </c>
      <c r="F93" s="3">
        <f t="shared" si="115"/>
        <v>120.20467287643135</v>
      </c>
      <c r="G93" s="3">
        <f t="shared" si="115"/>
        <v>180.82593713890782</v>
      </c>
      <c r="H93" s="3">
        <f t="shared" si="114"/>
        <v>400</v>
      </c>
    </row>
    <row r="94" spans="2:10" x14ac:dyDescent="0.25">
      <c r="D94" s="3">
        <f t="shared" ref="D94:G94" si="116">+D88*$I88</f>
        <v>42.937541452367654</v>
      </c>
      <c r="E94" s="3">
        <f t="shared" si="116"/>
        <v>85.103586970782445</v>
      </c>
      <c r="F94" s="3">
        <f t="shared" si="116"/>
        <v>190.30706184974409</v>
      </c>
      <c r="G94" s="3">
        <f t="shared" si="116"/>
        <v>383.65180972710584</v>
      </c>
      <c r="H94" s="3">
        <f t="shared" si="114"/>
        <v>702</v>
      </c>
    </row>
    <row r="95" spans="2:10" x14ac:dyDescent="0.25">
      <c r="D95" s="3">
        <f>SUM(D91:D94)</f>
        <v>260.0021893580182</v>
      </c>
      <c r="E95" s="3">
        <f t="shared" ref="E95" si="117">SUM(E91:E94)</f>
        <v>400.00228783934602</v>
      </c>
      <c r="F95" s="3">
        <f t="shared" ref="F95" si="118">SUM(F91:F94)</f>
        <v>499.9991259540742</v>
      </c>
      <c r="G95" s="3">
        <f t="shared" ref="G95" si="119">SUM(G91:G94)</f>
        <v>801.99639684856163</v>
      </c>
      <c r="H95" s="3"/>
    </row>
    <row r="96" spans="2:10" x14ac:dyDescent="0.25">
      <c r="C96" t="s">
        <v>5</v>
      </c>
      <c r="D96">
        <f>+D$11/D95</f>
        <v>0.99999157946314376</v>
      </c>
      <c r="E96">
        <f t="shared" ref="E96" si="120">+E$11/E95</f>
        <v>0.99999428043434857</v>
      </c>
      <c r="F96">
        <f t="shared" ref="F96" si="121">+F$11/F95</f>
        <v>1.0000017480949075</v>
      </c>
      <c r="G96">
        <f t="shared" ref="G96" si="122">+G$11/G95</f>
        <v>1.0000044927277136</v>
      </c>
    </row>
    <row r="97" spans="2:10" x14ac:dyDescent="0.25">
      <c r="C97" t="s">
        <v>32</v>
      </c>
      <c r="D97">
        <f>+D96*D83</f>
        <v>0.5568137968075163</v>
      </c>
      <c r="E97">
        <f t="shared" ref="E97" si="123">+E96*E83</f>
        <v>0.77669459761121573</v>
      </c>
      <c r="F97">
        <f t="shared" ref="F97" si="124">+F96*F83</f>
        <v>0.96710720753938861</v>
      </c>
      <c r="G97">
        <f t="shared" ref="G97" si="125">+G96*G83</f>
        <v>1.63558219767702</v>
      </c>
    </row>
    <row r="98" spans="2:10" x14ac:dyDescent="0.25">
      <c r="I98" t="s">
        <v>4</v>
      </c>
      <c r="J98" t="s">
        <v>31</v>
      </c>
    </row>
    <row r="99" spans="2:10" x14ac:dyDescent="0.25">
      <c r="B99" s="4" t="s">
        <v>18</v>
      </c>
      <c r="D99" s="3">
        <f>+D96*D91</f>
        <v>112.34323325555883</v>
      </c>
      <c r="E99" s="3">
        <f t="shared" ref="E99:G99" si="126">+E96*E91</f>
        <v>98.097617130471221</v>
      </c>
      <c r="F99" s="3">
        <f t="shared" si="126"/>
        <v>81.074192374451357</v>
      </c>
      <c r="G99" s="3">
        <f t="shared" si="126"/>
        <v>108.48407927462084</v>
      </c>
      <c r="H99" s="3">
        <f>SUM(D99:G99)</f>
        <v>399.99912203510223</v>
      </c>
      <c r="I99">
        <f>+$I$6/H99</f>
        <v>1.0000021949170621</v>
      </c>
      <c r="J99">
        <f>+I99*J85</f>
        <v>240.504755586447</v>
      </c>
    </row>
    <row r="100" spans="2:10" x14ac:dyDescent="0.25">
      <c r="D100" s="3">
        <f>+D96*D92</f>
        <v>66.183152237164421</v>
      </c>
      <c r="E100" s="3">
        <f t="shared" ref="E100:G100" si="127">+E96*E92</f>
        <v>156.36699743029791</v>
      </c>
      <c r="F100" s="3">
        <f t="shared" si="127"/>
        <v>108.41353009539105</v>
      </c>
      <c r="G100" s="3">
        <f t="shared" si="127"/>
        <v>129.03563781454844</v>
      </c>
      <c r="H100" s="3">
        <f t="shared" ref="H100:H102" si="128">SUM(D100:G100)</f>
        <v>459.99931757740183</v>
      </c>
      <c r="I100">
        <f>+$I$7/H100</f>
        <v>1.0000014835295883</v>
      </c>
      <c r="J100">
        <f t="shared" ref="J100:J102" si="129">+I100*J86</f>
        <v>239.98342144404594</v>
      </c>
    </row>
    <row r="101" spans="2:10" x14ac:dyDescent="0.25">
      <c r="D101" s="3">
        <f>+D96*D93</f>
        <v>38.536434612059409</v>
      </c>
      <c r="E101" s="3">
        <f t="shared" ref="E101:G101" si="130">+E96*E93</f>
        <v>60.432285224001262</v>
      </c>
      <c r="F101" s="3">
        <f t="shared" si="130"/>
        <v>120.20488300560785</v>
      </c>
      <c r="G101" s="3">
        <f t="shared" si="130"/>
        <v>180.82674954060695</v>
      </c>
      <c r="H101" s="3">
        <f t="shared" si="128"/>
        <v>400.00035238227548</v>
      </c>
      <c r="I101">
        <f>+$I$8/H101</f>
        <v>0.99999911904508743</v>
      </c>
      <c r="J101">
        <f t="shared" si="129"/>
        <v>166.56742840842534</v>
      </c>
    </row>
    <row r="102" spans="2:10" x14ac:dyDescent="0.25">
      <c r="D102" s="3">
        <f>+D96*D94</f>
        <v>42.937179895217341</v>
      </c>
      <c r="E102" s="3">
        <f t="shared" ref="E102:G102" si="131">+E96*E94</f>
        <v>85.103100215229588</v>
      </c>
      <c r="F102" s="3">
        <f t="shared" si="131"/>
        <v>190.30739452454978</v>
      </c>
      <c r="G102" s="3">
        <f t="shared" si="131"/>
        <v>383.65353337022378</v>
      </c>
      <c r="H102" s="3">
        <f t="shared" si="128"/>
        <v>702.00120800522041</v>
      </c>
      <c r="I102">
        <f>+$I$9/H102</f>
        <v>0.99999827919780393</v>
      </c>
      <c r="J102">
        <f t="shared" si="129"/>
        <v>314.34680705057457</v>
      </c>
    </row>
    <row r="103" spans="2:10" x14ac:dyDescent="0.25">
      <c r="D103" s="3">
        <f>SUM(D99:D102)</f>
        <v>260</v>
      </c>
      <c r="E103" s="3">
        <f t="shared" ref="E103" si="132">SUM(E99:E102)</f>
        <v>399.99999999999994</v>
      </c>
      <c r="F103" s="3">
        <f t="shared" ref="F103" si="133">SUM(F99:F102)</f>
        <v>500</v>
      </c>
      <c r="G103" s="3">
        <f t="shared" ref="G103" si="134">SUM(G99:G102)</f>
        <v>802</v>
      </c>
      <c r="H103" s="3"/>
    </row>
    <row r="105" spans="2:10" x14ac:dyDescent="0.25">
      <c r="D105" s="3">
        <f>+D99*$I99</f>
        <v>112.34347983963832</v>
      </c>
      <c r="E105" s="3">
        <f t="shared" ref="E105:G105" si="135">+E99*$I99</f>
        <v>98.097832446604812</v>
      </c>
      <c r="F105" s="3">
        <f t="shared" si="135"/>
        <v>81.074370325579494</v>
      </c>
      <c r="G105" s="3">
        <f t="shared" si="135"/>
        <v>108.4843173881774</v>
      </c>
      <c r="H105" s="3">
        <f>SUM(D105:G105)</f>
        <v>400</v>
      </c>
    </row>
    <row r="106" spans="2:10" x14ac:dyDescent="0.25">
      <c r="D106" s="3">
        <f t="shared" ref="D106:G106" si="136">+D100*$I100</f>
        <v>66.183250421829015</v>
      </c>
      <c r="E106" s="3">
        <f t="shared" si="136"/>
        <v>156.36722940536524</v>
      </c>
      <c r="F106" s="3">
        <f t="shared" si="136"/>
        <v>108.41369093007071</v>
      </c>
      <c r="G106" s="3">
        <f t="shared" si="136"/>
        <v>129.03582924273508</v>
      </c>
      <c r="H106" s="3">
        <f t="shared" ref="H106:H108" si="137">SUM(D106:G106)</f>
        <v>460</v>
      </c>
    </row>
    <row r="107" spans="2:10" x14ac:dyDescent="0.25">
      <c r="D107" s="3">
        <f t="shared" ref="D107:G107" si="138">+D101*$I101</f>
        <v>38.536400663198023</v>
      </c>
      <c r="E107" s="3">
        <f t="shared" si="138"/>
        <v>60.432231985882716</v>
      </c>
      <c r="F107" s="3">
        <f t="shared" si="138"/>
        <v>120.20477711052565</v>
      </c>
      <c r="G107" s="3">
        <f t="shared" si="138"/>
        <v>180.82659024039361</v>
      </c>
      <c r="H107" s="3">
        <f t="shared" si="137"/>
        <v>400</v>
      </c>
    </row>
    <row r="108" spans="2:10" x14ac:dyDescent="0.25">
      <c r="D108" s="3">
        <f t="shared" ref="D108:G108" si="139">+D102*$I102</f>
        <v>42.937106008823882</v>
      </c>
      <c r="E108" s="3">
        <f t="shared" si="139"/>
        <v>85.102953769627845</v>
      </c>
      <c r="F108" s="3">
        <f t="shared" si="139"/>
        <v>190.30706704316736</v>
      </c>
      <c r="G108" s="3">
        <f t="shared" si="139"/>
        <v>383.65287317838101</v>
      </c>
      <c r="H108" s="3">
        <f t="shared" si="137"/>
        <v>702.00000000000011</v>
      </c>
    </row>
    <row r="109" spans="2:10" x14ac:dyDescent="0.25">
      <c r="D109" s="3">
        <f>SUM(D105:D108)</f>
        <v>260.00023693348925</v>
      </c>
      <c r="E109" s="3">
        <f t="shared" ref="E109" si="140">SUM(E105:E108)</f>
        <v>400.00024760748062</v>
      </c>
      <c r="F109" s="3">
        <f t="shared" ref="F109" si="141">SUM(F105:F108)</f>
        <v>499.99990540934323</v>
      </c>
      <c r="G109" s="3">
        <f t="shared" ref="G109" si="142">SUM(G105:G108)</f>
        <v>801.99961004968713</v>
      </c>
      <c r="H109" s="3"/>
    </row>
    <row r="110" spans="2:10" x14ac:dyDescent="0.25">
      <c r="C110" t="s">
        <v>5</v>
      </c>
      <c r="D110">
        <f>+D$11/D109</f>
        <v>0.99999908871817944</v>
      </c>
      <c r="E110">
        <f t="shared" ref="E110" si="143">+E$11/E109</f>
        <v>0.99999938098168162</v>
      </c>
      <c r="F110">
        <f t="shared" ref="F110" si="144">+F$11/F109</f>
        <v>1.0000001891813493</v>
      </c>
      <c r="G110">
        <f t="shared" ref="G110" si="145">+G$11/G109</f>
        <v>1.0000004862225718</v>
      </c>
    </row>
    <row r="111" spans="2:10" x14ac:dyDescent="0.25">
      <c r="C111" t="s">
        <v>32</v>
      </c>
      <c r="D111">
        <f>+D110*D97</f>
        <v>0.55681328939322583</v>
      </c>
      <c r="E111">
        <f t="shared" ref="E111" si="146">+E110*E97</f>
        <v>0.77669411682303202</v>
      </c>
      <c r="F111">
        <f t="shared" ref="F111" si="147">+F110*F97</f>
        <v>0.96710739049803496</v>
      </c>
      <c r="G111">
        <f t="shared" ref="G111" si="148">+G110*G97</f>
        <v>1.6355829929340024</v>
      </c>
    </row>
    <row r="112" spans="2:10" x14ac:dyDescent="0.25">
      <c r="I112" t="s">
        <v>4</v>
      </c>
      <c r="J112" t="s">
        <v>31</v>
      </c>
    </row>
    <row r="113" spans="2:10" x14ac:dyDescent="0.25">
      <c r="B113" s="4" t="s">
        <v>19</v>
      </c>
      <c r="D113" s="3">
        <f>+D110*D105</f>
        <v>112.34337746306748</v>
      </c>
      <c r="E113" s="3">
        <f t="shared" ref="E113:G113" si="149">+E110*E105</f>
        <v>98.097771722249533</v>
      </c>
      <c r="F113" s="3">
        <f t="shared" si="149"/>
        <v>81.074385663338262</v>
      </c>
      <c r="G113" s="3">
        <f t="shared" si="149"/>
        <v>108.4843701357012</v>
      </c>
      <c r="H113" s="3">
        <f>SUM(D113:G113)</f>
        <v>399.99990498435648</v>
      </c>
      <c r="I113">
        <f>+$I$6/H113</f>
        <v>1.0000002375391652</v>
      </c>
      <c r="J113">
        <f>+I113*J99</f>
        <v>240.50481271574589</v>
      </c>
    </row>
    <row r="114" spans="2:10" x14ac:dyDescent="0.25">
      <c r="D114" s="3">
        <f>+D110*D106</f>
        <v>66.183190110236083</v>
      </c>
      <c r="E114" s="3">
        <f t="shared" ref="E114:G114" si="150">+E110*E106</f>
        <v>156.36713261118584</v>
      </c>
      <c r="F114" s="3">
        <f t="shared" si="150"/>
        <v>108.41371143991904</v>
      </c>
      <c r="G114" s="3">
        <f t="shared" si="150"/>
        <v>129.03589198286781</v>
      </c>
      <c r="H114" s="3">
        <f t="shared" ref="H114:H116" si="151">SUM(D114:G114)</f>
        <v>459.99992614420876</v>
      </c>
      <c r="I114">
        <f>+$I$7/H114</f>
        <v>1.0000001605560938</v>
      </c>
      <c r="J114">
        <f t="shared" ref="J114:J116" si="152">+I114*J100</f>
        <v>239.98345997484665</v>
      </c>
    </row>
    <row r="115" spans="2:10" x14ac:dyDescent="0.25">
      <c r="D115" s="3">
        <f>+D110*D107</f>
        <v>38.536365545676666</v>
      </c>
      <c r="E115" s="3">
        <f t="shared" ref="E115:G115" si="153">+E110*E107</f>
        <v>60.432194577224095</v>
      </c>
      <c r="F115" s="3">
        <f t="shared" si="153"/>
        <v>120.20479985102757</v>
      </c>
      <c r="G115" s="3">
        <f t="shared" si="153"/>
        <v>180.82667816236335</v>
      </c>
      <c r="H115" s="3">
        <f t="shared" si="151"/>
        <v>400.00003813629166</v>
      </c>
      <c r="I115">
        <f>+$I$8/H115</f>
        <v>0.9999999046592799</v>
      </c>
      <c r="J115">
        <f t="shared" si="152"/>
        <v>166.56741252776678</v>
      </c>
    </row>
    <row r="116" spans="2:10" x14ac:dyDescent="0.25">
      <c r="D116" s="3">
        <f>+D110*D108</f>
        <v>42.937066881019746</v>
      </c>
      <c r="E116" s="3">
        <f t="shared" ref="E116:G116" si="154">+E110*E108</f>
        <v>85.10290108934052</v>
      </c>
      <c r="F116" s="3">
        <f t="shared" si="154"/>
        <v>190.30710304571508</v>
      </c>
      <c r="G116" s="3">
        <f t="shared" si="154"/>
        <v>383.6530597190677</v>
      </c>
      <c r="H116" s="3">
        <f t="shared" si="151"/>
        <v>702.0001307351431</v>
      </c>
      <c r="I116">
        <f>+$I$9/H116</f>
        <v>0.99999981376763714</v>
      </c>
      <c r="J116">
        <f t="shared" si="152"/>
        <v>314.34674850902593</v>
      </c>
    </row>
    <row r="117" spans="2:10" x14ac:dyDescent="0.25">
      <c r="D117" s="3">
        <f>SUM(D113:D116)</f>
        <v>260</v>
      </c>
      <c r="E117" s="3">
        <f t="shared" ref="E117" si="155">SUM(E113:E116)</f>
        <v>400</v>
      </c>
      <c r="F117" s="3">
        <f t="shared" ref="F117" si="156">SUM(F113:F116)</f>
        <v>500</v>
      </c>
      <c r="G117" s="3">
        <f t="shared" ref="G117" si="157">SUM(G113:G116)</f>
        <v>802</v>
      </c>
      <c r="H117" s="3"/>
    </row>
    <row r="118" spans="2:10" x14ac:dyDescent="0.25">
      <c r="D118" s="3"/>
      <c r="E118" s="3"/>
      <c r="F118" s="3"/>
      <c r="G118" s="3"/>
      <c r="H118" s="3"/>
    </row>
    <row r="119" spans="2:10" x14ac:dyDescent="0.25">
      <c r="D119" s="3">
        <f>+D113*$I113</f>
        <v>112.34340414901959</v>
      </c>
      <c r="E119" s="3">
        <f t="shared" ref="E119:G119" si="158">+E113*$I113</f>
        <v>98.097795024312333</v>
      </c>
      <c r="F119" s="3">
        <f t="shared" si="158"/>
        <v>81.074404921680156</v>
      </c>
      <c r="G119" s="3">
        <f t="shared" si="158"/>
        <v>108.48439590498792</v>
      </c>
      <c r="H119" s="3">
        <f>SUM(D119:G119)</f>
        <v>400.00000000000006</v>
      </c>
    </row>
    <row r="120" spans="2:10" x14ac:dyDescent="0.25">
      <c r="D120" s="3">
        <f t="shared" ref="D120:G120" si="159">+D114*$I114</f>
        <v>66.183200736350557</v>
      </c>
      <c r="E120" s="3">
        <f t="shared" si="159"/>
        <v>156.36715771688185</v>
      </c>
      <c r="F120" s="3">
        <f t="shared" si="159"/>
        <v>108.41372884640106</v>
      </c>
      <c r="G120" s="3">
        <f t="shared" si="159"/>
        <v>129.03591270036659</v>
      </c>
      <c r="H120" s="3">
        <f t="shared" ref="H120:H122" si="160">SUM(D120:G120)</f>
        <v>460</v>
      </c>
    </row>
    <row r="121" spans="2:10" x14ac:dyDescent="0.25">
      <c r="D121" s="3">
        <f t="shared" ref="D121:G121" si="161">+D115*$I115</f>
        <v>38.536361871591822</v>
      </c>
      <c r="E121" s="3">
        <f t="shared" si="161"/>
        <v>60.432188815575145</v>
      </c>
      <c r="F121" s="3">
        <f t="shared" si="161"/>
        <v>120.20478839061539</v>
      </c>
      <c r="G121" s="3">
        <f t="shared" si="161"/>
        <v>180.82666092221766</v>
      </c>
      <c r="H121" s="3">
        <f t="shared" si="160"/>
        <v>400</v>
      </c>
    </row>
    <row r="122" spans="2:10" x14ac:dyDescent="0.25">
      <c r="D122" s="3">
        <f t="shared" ref="D122:G122" si="162">+D116*$I116</f>
        <v>42.937058884748325</v>
      </c>
      <c r="E122" s="3">
        <f t="shared" si="162"/>
        <v>85.102885240426161</v>
      </c>
      <c r="F122" s="3">
        <f t="shared" si="162"/>
        <v>190.3070676043736</v>
      </c>
      <c r="G122" s="3">
        <f t="shared" si="162"/>
        <v>383.65298827045189</v>
      </c>
      <c r="H122" s="3">
        <f t="shared" si="160"/>
        <v>702</v>
      </c>
    </row>
    <row r="123" spans="2:10" x14ac:dyDescent="0.25">
      <c r="D123" s="3">
        <f>SUM(D119:D122)</f>
        <v>260.00002564171029</v>
      </c>
      <c r="E123" s="3">
        <f t="shared" ref="E123" si="163">SUM(E119:E122)</f>
        <v>400.00002679719546</v>
      </c>
      <c r="F123" s="3">
        <f t="shared" ref="F123" si="164">SUM(F119:F122)</f>
        <v>499.99998976307018</v>
      </c>
      <c r="G123" s="3">
        <f t="shared" ref="G123" si="165">SUM(G119:G122)</f>
        <v>801.99995779802407</v>
      </c>
      <c r="H123" s="3"/>
    </row>
    <row r="124" spans="2:10" x14ac:dyDescent="0.25">
      <c r="C124" t="s">
        <v>5</v>
      </c>
      <c r="D124">
        <f>+D$11/D123</f>
        <v>0.99999990137804706</v>
      </c>
      <c r="E124">
        <f t="shared" ref="E124" si="166">+E$11/E123</f>
        <v>0.99999993300701584</v>
      </c>
      <c r="F124">
        <f t="shared" ref="F124" si="167">+F$11/F123</f>
        <v>1.0000000204738602</v>
      </c>
      <c r="G124">
        <f t="shared" ref="G124" si="168">+G$11/G123</f>
        <v>1.0000000526209203</v>
      </c>
    </row>
    <row r="125" spans="2:10" x14ac:dyDescent="0.25">
      <c r="C125" t="s">
        <v>32</v>
      </c>
      <c r="D125">
        <f>+D124*D111</f>
        <v>0.55681323447921183</v>
      </c>
      <c r="E125">
        <f t="shared" ref="E125" si="169">+E124*E111</f>
        <v>0.77669406478997538</v>
      </c>
      <c r="F125">
        <f t="shared" ref="F125" si="170">+F124*F111</f>
        <v>0.96710741029845648</v>
      </c>
      <c r="G125">
        <f t="shared" ref="G125" si="171">+G124*G111</f>
        <v>1.6355830789998846</v>
      </c>
    </row>
    <row r="126" spans="2:10" x14ac:dyDescent="0.25">
      <c r="I126" t="s">
        <v>4</v>
      </c>
      <c r="J126" t="s">
        <v>31</v>
      </c>
    </row>
    <row r="127" spans="2:10" x14ac:dyDescent="0.25">
      <c r="B127" s="4" t="s">
        <v>20</v>
      </c>
      <c r="D127" s="3">
        <f>+D124*D119</f>
        <v>112.34339306949367</v>
      </c>
      <c r="E127" s="3">
        <f t="shared" ref="E127:G127" si="172">+E124*E119</f>
        <v>98.097788452448299</v>
      </c>
      <c r="F127" s="3">
        <f t="shared" si="172"/>
        <v>81.074406581586189</v>
      </c>
      <c r="G127" s="3">
        <f t="shared" si="172"/>
        <v>108.48440161353668</v>
      </c>
      <c r="H127" s="3">
        <f>SUM(D127:G127)</f>
        <v>399.99998971706486</v>
      </c>
      <c r="I127">
        <f>+$I$6/H127</f>
        <v>1.0000000257073385</v>
      </c>
      <c r="J127">
        <f>+I127*J113</f>
        <v>240.5048188984845</v>
      </c>
    </row>
    <row r="128" spans="2:10" x14ac:dyDescent="0.25">
      <c r="D128" s="3">
        <f>+D124*D120</f>
        <v>66.183194209234046</v>
      </c>
      <c r="E128" s="3">
        <f t="shared" ref="E128:G128" si="173">+E124*E120</f>
        <v>156.36714724137934</v>
      </c>
      <c r="F128" s="3">
        <f t="shared" si="173"/>
        <v>108.41373106604858</v>
      </c>
      <c r="G128" s="3">
        <f t="shared" si="173"/>
        <v>129.03591949035507</v>
      </c>
      <c r="H128" s="3">
        <f t="shared" ref="H128:H130" si="174">SUM(D128:G128)</f>
        <v>459.99999200701706</v>
      </c>
      <c r="I128">
        <f>+$I$7/H128</f>
        <v>1.0000000173760502</v>
      </c>
      <c r="J128">
        <f t="shared" ref="J128:J130" si="175">+I128*J114</f>
        <v>239.98346414481128</v>
      </c>
    </row>
    <row r="129" spans="2:10" x14ac:dyDescent="0.25">
      <c r="D129" s="3">
        <f>+D124*D121</f>
        <v>38.536358071060555</v>
      </c>
      <c r="E129" s="3">
        <f t="shared" ref="E129:G129" si="176">+E124*E121</f>
        <v>60.432184767042479</v>
      </c>
      <c r="F129" s="3">
        <f t="shared" si="176"/>
        <v>120.20479085167142</v>
      </c>
      <c r="G129" s="3">
        <f t="shared" si="176"/>
        <v>180.82667043748296</v>
      </c>
      <c r="H129" s="3">
        <f t="shared" si="174"/>
        <v>400.0000041272574</v>
      </c>
      <c r="I129">
        <f>+$I$8/H129</f>
        <v>0.99999998968185666</v>
      </c>
      <c r="J129">
        <f t="shared" si="175"/>
        <v>166.56741080910035</v>
      </c>
    </row>
    <row r="130" spans="2:10" x14ac:dyDescent="0.25">
      <c r="D130" s="3">
        <f>+D124*D122</f>
        <v>42.937054650211721</v>
      </c>
      <c r="E130" s="3">
        <f t="shared" ref="E130:G130" si="177">+E124*E122</f>
        <v>85.102879539129916</v>
      </c>
      <c r="F130" s="3">
        <f t="shared" si="177"/>
        <v>190.30707150069389</v>
      </c>
      <c r="G130" s="3">
        <f t="shared" si="177"/>
        <v>383.65300845862521</v>
      </c>
      <c r="H130" s="3">
        <f t="shared" si="174"/>
        <v>702.00001414866074</v>
      </c>
      <c r="I130">
        <f>+$I$9/H130</f>
        <v>0.99999997984521305</v>
      </c>
      <c r="J130">
        <f t="shared" si="175"/>
        <v>314.34674217343417</v>
      </c>
    </row>
    <row r="131" spans="2:10" x14ac:dyDescent="0.25">
      <c r="D131" s="3">
        <f>SUM(D127:D130)</f>
        <v>260</v>
      </c>
      <c r="E131" s="3">
        <f t="shared" ref="E131" si="178">SUM(E127:E130)</f>
        <v>400</v>
      </c>
      <c r="F131" s="3">
        <f t="shared" ref="F131" si="179">SUM(F127:F130)</f>
        <v>500.00000000000006</v>
      </c>
      <c r="G131" s="3">
        <f t="shared" ref="G131" si="180">SUM(G127:G130)</f>
        <v>801.99999999999989</v>
      </c>
      <c r="H131" s="3"/>
    </row>
    <row r="133" spans="2:10" x14ac:dyDescent="0.25">
      <c r="D133" s="8">
        <f>+D127*$I127</f>
        <v>112.34339595754331</v>
      </c>
      <c r="E133" s="8">
        <f t="shared" ref="E133:G133" si="181">+E127*$I127</f>
        <v>98.097790974281352</v>
      </c>
      <c r="F133" s="8">
        <f t="shared" si="181"/>
        <v>81.074408665793399</v>
      </c>
      <c r="G133" s="8">
        <f t="shared" si="181"/>
        <v>108.48440440238191</v>
      </c>
      <c r="H133" s="3">
        <f>SUM(D133:G133)</f>
        <v>400</v>
      </c>
    </row>
    <row r="134" spans="2:10" x14ac:dyDescent="0.25">
      <c r="D134" s="8">
        <f t="shared" ref="D134:G134" si="182">+D128*$I128</f>
        <v>66.183195359236549</v>
      </c>
      <c r="E134" s="8">
        <f t="shared" si="182"/>
        <v>156.36714995842274</v>
      </c>
      <c r="F134" s="8">
        <f t="shared" si="182"/>
        <v>108.41373294985101</v>
      </c>
      <c r="G134" s="8">
        <f t="shared" si="182"/>
        <v>129.03592173248967</v>
      </c>
      <c r="H134" s="3">
        <f t="shared" ref="H134:H136" si="183">SUM(D134:G134)</f>
        <v>460</v>
      </c>
    </row>
    <row r="135" spans="2:10" x14ac:dyDescent="0.25">
      <c r="D135" s="8">
        <f t="shared" ref="D135:G135" si="184">+D129*$I129</f>
        <v>38.536357673436889</v>
      </c>
      <c r="E135" s="8">
        <f t="shared" si="184"/>
        <v>60.432184143494531</v>
      </c>
      <c r="F135" s="8">
        <f t="shared" si="184"/>
        <v>120.20478961138116</v>
      </c>
      <c r="G135" s="8">
        <f t="shared" si="184"/>
        <v>180.82666857168746</v>
      </c>
      <c r="H135" s="3">
        <f t="shared" si="183"/>
        <v>400</v>
      </c>
    </row>
    <row r="136" spans="2:10" x14ac:dyDescent="0.25">
      <c r="D136" s="8">
        <f t="shared" ref="D136:G136" si="185">+D130*$I130</f>
        <v>42.937053784824535</v>
      </c>
      <c r="E136" s="8">
        <f t="shared" si="185"/>
        <v>85.102877823899505</v>
      </c>
      <c r="F136" s="8">
        <f t="shared" si="185"/>
        <v>190.30706766509542</v>
      </c>
      <c r="G136" s="8">
        <f t="shared" si="185"/>
        <v>383.65300072618055</v>
      </c>
      <c r="H136" s="3">
        <f t="shared" si="183"/>
        <v>702</v>
      </c>
    </row>
    <row r="137" spans="2:10" x14ac:dyDescent="0.25">
      <c r="D137" s="3">
        <f>SUM(D133:D136)</f>
        <v>260.00000277504125</v>
      </c>
      <c r="E137" s="3">
        <f t="shared" ref="E137" si="186">SUM(E133:E136)</f>
        <v>400.00000290009814</v>
      </c>
      <c r="F137" s="3">
        <f t="shared" ref="F137" si="187">SUM(F133:F136)</f>
        <v>499.99999889212097</v>
      </c>
      <c r="G137" s="3">
        <f t="shared" ref="G137" si="188">SUM(G133:G136)</f>
        <v>801.99999543273952</v>
      </c>
      <c r="H137" s="3"/>
    </row>
    <row r="138" spans="2:10" x14ac:dyDescent="0.25">
      <c r="C138" t="s">
        <v>5</v>
      </c>
      <c r="D138">
        <f>+D$11/D137</f>
        <v>0.99999998932676448</v>
      </c>
      <c r="E138">
        <f t="shared" ref="E138" si="189">+E$11/E137</f>
        <v>0.99999999274975471</v>
      </c>
      <c r="F138">
        <f t="shared" ref="F138" si="190">+F$11/F137</f>
        <v>1.000000002215758</v>
      </c>
      <c r="G138">
        <f t="shared" ref="G138" si="191">+G$11/G137</f>
        <v>1.0000000056948386</v>
      </c>
    </row>
    <row r="139" spans="2:10" x14ac:dyDescent="0.25">
      <c r="C139" t="s">
        <v>32</v>
      </c>
      <c r="D139">
        <f>+D138*D125</f>
        <v>0.55681322853621307</v>
      </c>
      <c r="E139">
        <f t="shared" ref="E139" si="192">+E138*E125</f>
        <v>0.77669405915875289</v>
      </c>
      <c r="F139">
        <f t="shared" ref="F139" si="193">+F138*F125</f>
        <v>0.96710741244133247</v>
      </c>
      <c r="G139">
        <f t="shared" ref="G139" si="194">+G138*G125</f>
        <v>1.6355830883142664</v>
      </c>
    </row>
    <row r="141" spans="2:10" x14ac:dyDescent="0.25">
      <c r="B141" s="4" t="s">
        <v>21</v>
      </c>
      <c r="D141" s="9">
        <f>+D138*D133</f>
        <v>112.34339475847578</v>
      </c>
      <c r="E141" s="9">
        <f t="shared" ref="E141:G141" si="195">+E138*E133</f>
        <v>98.09779026304831</v>
      </c>
      <c r="F141" s="9">
        <f t="shared" si="195"/>
        <v>81.074408845434675</v>
      </c>
      <c r="G141" s="9">
        <f t="shared" si="195"/>
        <v>108.48440502018309</v>
      </c>
      <c r="H141" s="3">
        <f>SUM(D141:G141)</f>
        <v>399.99999888714183</v>
      </c>
    </row>
    <row r="142" spans="2:10" x14ac:dyDescent="0.25">
      <c r="D142" s="9">
        <f>+D138*D134</f>
        <v>66.183194652847718</v>
      </c>
      <c r="E142" s="9">
        <f t="shared" ref="E142:G142" si="196">+E138*E134</f>
        <v>156.36714882472256</v>
      </c>
      <c r="F142" s="9">
        <f t="shared" si="196"/>
        <v>108.41373319006961</v>
      </c>
      <c r="G142" s="9">
        <f t="shared" si="196"/>
        <v>129.03592246732842</v>
      </c>
      <c r="H142" s="3">
        <f t="shared" ref="H142:H144" si="197">SUM(D142:G142)</f>
        <v>459.99999913496828</v>
      </c>
    </row>
    <row r="143" spans="2:10" x14ac:dyDescent="0.25">
      <c r="D143" s="9">
        <f>+D138*D135</f>
        <v>38.536357262129265</v>
      </c>
      <c r="E143" s="9">
        <f t="shared" ref="E143:G143" si="198">+E138*E135</f>
        <v>60.432183705346375</v>
      </c>
      <c r="F143" s="9">
        <f t="shared" si="198"/>
        <v>120.20478987772589</v>
      </c>
      <c r="G143" s="9">
        <f t="shared" si="198"/>
        <v>180.82666960146616</v>
      </c>
      <c r="H143" s="3">
        <f t="shared" si="197"/>
        <v>400.00000044666768</v>
      </c>
    </row>
    <row r="144" spans="2:10" x14ac:dyDescent="0.25">
      <c r="D144" s="9">
        <f>+D138*D136</f>
        <v>42.93705332654725</v>
      </c>
      <c r="E144" s="9">
        <f t="shared" ref="E144:G144" si="199">+E138*E136</f>
        <v>85.102877206882766</v>
      </c>
      <c r="F144" s="9">
        <f t="shared" si="199"/>
        <v>190.30706808676982</v>
      </c>
      <c r="G144" s="9">
        <f t="shared" si="199"/>
        <v>383.65300291102244</v>
      </c>
      <c r="H144" s="3">
        <f t="shared" si="197"/>
        <v>702.00000153122232</v>
      </c>
    </row>
    <row r="145" spans="2:10" x14ac:dyDescent="0.25">
      <c r="D145" s="3">
        <f>SUM(D141:D144)</f>
        <v>260</v>
      </c>
      <c r="E145" s="3">
        <f t="shared" ref="E145" si="200">SUM(E141:E144)</f>
        <v>400</v>
      </c>
      <c r="F145" s="3">
        <f t="shared" ref="F145" si="201">SUM(F141:F144)</f>
        <v>500</v>
      </c>
      <c r="G145" s="3">
        <f t="shared" ref="G145" si="202">SUM(G141:G144)</f>
        <v>802.00000000000011</v>
      </c>
      <c r="H145" s="9">
        <f>+SUM(D141:G144)</f>
        <v>1962.0000000000002</v>
      </c>
    </row>
    <row r="147" spans="2:10" x14ac:dyDescent="0.25">
      <c r="C147" t="s">
        <v>6</v>
      </c>
      <c r="D147" s="9">
        <f>+D141*D6</f>
        <v>337.03018427542736</v>
      </c>
      <c r="E147" s="9">
        <f t="shared" ref="E147:G147" si="203">+E141*E6</f>
        <v>1079.0756928935314</v>
      </c>
      <c r="F147" s="9">
        <f t="shared" si="203"/>
        <v>1459.339359217824</v>
      </c>
      <c r="G147" s="9">
        <f t="shared" si="203"/>
        <v>2386.6569104440277</v>
      </c>
    </row>
    <row r="148" spans="2:10" x14ac:dyDescent="0.25">
      <c r="D148" s="9">
        <f t="shared" ref="D148:G148" si="204">+D142*D7</f>
        <v>794.19833583417267</v>
      </c>
      <c r="E148" s="9">
        <f t="shared" si="204"/>
        <v>469.10144647416769</v>
      </c>
      <c r="F148" s="9">
        <f t="shared" si="204"/>
        <v>1409.3785314709048</v>
      </c>
      <c r="G148" s="9">
        <f t="shared" si="204"/>
        <v>2451.68252687924</v>
      </c>
    </row>
    <row r="149" spans="2:10" x14ac:dyDescent="0.25">
      <c r="D149" s="9">
        <f t="shared" ref="D149:G149" si="205">+D143*D8</f>
        <v>578.04535893193895</v>
      </c>
      <c r="E149" s="9">
        <f t="shared" si="205"/>
        <v>785.61838816950285</v>
      </c>
      <c r="F149" s="9">
        <f t="shared" si="205"/>
        <v>601.02394938862949</v>
      </c>
      <c r="G149" s="9">
        <f t="shared" si="205"/>
        <v>1265.7866872102632</v>
      </c>
    </row>
    <row r="150" spans="2:10" x14ac:dyDescent="0.25">
      <c r="D150" s="9">
        <f t="shared" ref="D150:G150" si="206">+D144*D9</f>
        <v>1030.4892798371341</v>
      </c>
      <c r="E150" s="9">
        <f t="shared" si="206"/>
        <v>1531.8517897238899</v>
      </c>
      <c r="F150" s="9">
        <f t="shared" si="206"/>
        <v>1522.4565446941585</v>
      </c>
      <c r="G150" s="9">
        <f t="shared" si="206"/>
        <v>1918.2650145551122</v>
      </c>
    </row>
    <row r="151" spans="2:10" x14ac:dyDescent="0.25">
      <c r="C151" t="s">
        <v>11</v>
      </c>
      <c r="H151" s="1">
        <f>+SUM(D147:G150)</f>
        <v>19619.999999999927</v>
      </c>
    </row>
    <row r="152" spans="2:10" x14ac:dyDescent="0.25">
      <c r="G152" t="s">
        <v>0</v>
      </c>
      <c r="H152">
        <f>+H151/H145</f>
        <v>9.9999999999999609</v>
      </c>
    </row>
    <row r="154" spans="2:10" x14ac:dyDescent="0.25">
      <c r="B154" s="4" t="s">
        <v>33</v>
      </c>
    </row>
    <row r="156" spans="2:10" x14ac:dyDescent="0.25">
      <c r="C156" t="str">
        <f>+C139</f>
        <v>Xj final</v>
      </c>
      <c r="D156">
        <f t="shared" ref="D156:G156" si="207">+D139</f>
        <v>0.55681322853621307</v>
      </c>
      <c r="E156">
        <f t="shared" si="207"/>
        <v>0.77669405915875289</v>
      </c>
      <c r="F156">
        <f t="shared" si="207"/>
        <v>0.96710741244133247</v>
      </c>
      <c r="G156">
        <f t="shared" si="207"/>
        <v>1.6355830883142664</v>
      </c>
      <c r="J156" t="str">
        <f>+J126</f>
        <v>Qi final</v>
      </c>
    </row>
    <row r="157" spans="2:10" x14ac:dyDescent="0.25">
      <c r="D157" s="8">
        <f>+EXP(-$D$13*D6)*$J157*D$156</f>
        <v>112.34339475847577</v>
      </c>
      <c r="E157" s="8">
        <f t="shared" ref="E157:G157" si="208">+EXP(-$D$13*E6)*$J157*E$156</f>
        <v>98.097790263048296</v>
      </c>
      <c r="F157" s="8">
        <f t="shared" si="208"/>
        <v>81.074408845434689</v>
      </c>
      <c r="G157" s="8">
        <f t="shared" si="208"/>
        <v>108.48440502018313</v>
      </c>
      <c r="H157" s="3">
        <f>SUM(D157:G157)</f>
        <v>399.99999888714189</v>
      </c>
      <c r="J157">
        <f t="shared" ref="J157:J160" si="209">+J127</f>
        <v>240.5048188984845</v>
      </c>
    </row>
    <row r="158" spans="2:10" x14ac:dyDescent="0.25">
      <c r="D158" s="8">
        <f t="shared" ref="D158:G158" si="210">+EXP(-$D$13*D7)*$J158*D$156</f>
        <v>66.183194652847703</v>
      </c>
      <c r="E158" s="8">
        <f t="shared" si="210"/>
        <v>156.36714882472248</v>
      </c>
      <c r="F158" s="8">
        <f t="shared" si="210"/>
        <v>108.41373319006959</v>
      </c>
      <c r="G158" s="8">
        <f t="shared" si="210"/>
        <v>129.03592246732845</v>
      </c>
      <c r="H158" s="3">
        <f t="shared" ref="H158:H160" si="211">SUM(D158:G158)</f>
        <v>459.99999913496822</v>
      </c>
      <c r="J158">
        <f t="shared" si="209"/>
        <v>239.98346414481128</v>
      </c>
    </row>
    <row r="159" spans="2:10" x14ac:dyDescent="0.25">
      <c r="D159" s="8">
        <f t="shared" ref="D159:G159" si="212">+EXP(-$D$13*D8)*$J159*D$156</f>
        <v>38.536357262129293</v>
      </c>
      <c r="E159" s="8">
        <f t="shared" si="212"/>
        <v>60.432183705346382</v>
      </c>
      <c r="F159" s="8">
        <f t="shared" si="212"/>
        <v>120.20478987772591</v>
      </c>
      <c r="G159" s="8">
        <f t="shared" si="212"/>
        <v>180.82666960146616</v>
      </c>
      <c r="H159" s="3">
        <f t="shared" si="211"/>
        <v>400.00000044666774</v>
      </c>
      <c r="J159">
        <f t="shared" si="209"/>
        <v>166.56741080910035</v>
      </c>
    </row>
    <row r="160" spans="2:10" x14ac:dyDescent="0.25">
      <c r="D160" s="8">
        <f t="shared" ref="D160:G160" si="213">+EXP(-$D$13*D9)*$J160*D$156</f>
        <v>42.93705332654725</v>
      </c>
      <c r="E160" s="8">
        <f t="shared" si="213"/>
        <v>85.102877206882752</v>
      </c>
      <c r="F160" s="8">
        <f t="shared" si="213"/>
        <v>190.30706808676979</v>
      </c>
      <c r="G160" s="8">
        <f t="shared" si="213"/>
        <v>383.65300291102244</v>
      </c>
      <c r="H160" s="3">
        <f t="shared" si="211"/>
        <v>702.00000153122221</v>
      </c>
      <c r="J160">
        <f t="shared" si="209"/>
        <v>314.34674217343417</v>
      </c>
    </row>
    <row r="161" spans="4:8" x14ac:dyDescent="0.25">
      <c r="D161" s="3">
        <f>SUM(D157:D160)</f>
        <v>260</v>
      </c>
      <c r="E161" s="3">
        <f t="shared" ref="E161:G161" si="214">SUM(E157:E160)</f>
        <v>399.99999999999989</v>
      </c>
      <c r="F161" s="3">
        <f t="shared" si="214"/>
        <v>499.99999999999994</v>
      </c>
      <c r="G161" s="3">
        <f t="shared" si="214"/>
        <v>802.00000000000023</v>
      </c>
      <c r="H161" s="9">
        <f>+SUM(D157:G160)</f>
        <v>1962</v>
      </c>
    </row>
    <row r="164" spans="4:8" x14ac:dyDescent="0.25">
      <c r="D164" s="1"/>
      <c r="E164" s="1"/>
      <c r="F164" s="1"/>
      <c r="G164" s="1"/>
    </row>
    <row r="165" spans="4:8" x14ac:dyDescent="0.25">
      <c r="D165" s="1"/>
      <c r="E165" s="1"/>
      <c r="F165" s="1"/>
      <c r="G165" s="1"/>
    </row>
    <row r="166" spans="4:8" x14ac:dyDescent="0.25">
      <c r="D166" s="1"/>
      <c r="E166" s="1"/>
      <c r="F166" s="1"/>
      <c r="G166" s="1"/>
    </row>
    <row r="167" spans="4:8" x14ac:dyDescent="0.25">
      <c r="D167" s="1"/>
      <c r="E167" s="1"/>
      <c r="F167" s="1"/>
      <c r="G167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TU Delft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van Nes - CITG</dc:creator>
  <cp:lastModifiedBy>Rob van Nes - CITG</cp:lastModifiedBy>
  <dcterms:created xsi:type="dcterms:W3CDTF">2014-10-27T10:53:56Z</dcterms:created>
  <dcterms:modified xsi:type="dcterms:W3CDTF">2018-09-13T07:46:25Z</dcterms:modified>
</cp:coreProperties>
</file>