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" yWindow="-15" windowWidth="12390" windowHeight="12870" tabRatio="500"/>
  </bookViews>
  <sheets>
    <sheet name="Blad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6" i="1" l="1"/>
  <c r="R35" i="1"/>
  <c r="R34" i="1"/>
  <c r="R33" i="1"/>
  <c r="R32" i="1"/>
  <c r="C19" i="1"/>
  <c r="Q29" i="1"/>
  <c r="C29" i="1"/>
  <c r="C36" i="1"/>
  <c r="D29" i="1"/>
  <c r="D36" i="1"/>
  <c r="F29" i="1"/>
  <c r="F36" i="1"/>
  <c r="G29" i="1"/>
  <c r="G36" i="1"/>
  <c r="E36" i="1"/>
  <c r="I36" i="1"/>
  <c r="M36" i="1"/>
  <c r="C32" i="1"/>
  <c r="D32" i="1"/>
  <c r="F32" i="1"/>
  <c r="G32" i="1"/>
  <c r="E32" i="1"/>
  <c r="I32" i="1"/>
  <c r="M32" i="1"/>
  <c r="C33" i="1"/>
  <c r="D33" i="1"/>
  <c r="F33" i="1"/>
  <c r="G33" i="1"/>
  <c r="E33" i="1"/>
  <c r="I33" i="1"/>
  <c r="K33" i="1"/>
  <c r="M33" i="1"/>
  <c r="C34" i="1"/>
  <c r="D34" i="1"/>
  <c r="F34" i="1"/>
  <c r="G34" i="1"/>
  <c r="E34" i="1"/>
  <c r="I34" i="1"/>
  <c r="M34" i="1"/>
  <c r="C35" i="1"/>
  <c r="D35" i="1"/>
  <c r="F35" i="1"/>
  <c r="G35" i="1"/>
  <c r="E35" i="1"/>
  <c r="I35" i="1"/>
  <c r="K35" i="1"/>
  <c r="M35" i="1"/>
  <c r="M38" i="1"/>
  <c r="O36" i="1"/>
  <c r="Q36" i="1"/>
  <c r="O35" i="1"/>
  <c r="Q35" i="1"/>
  <c r="O34" i="1"/>
  <c r="Q34" i="1"/>
  <c r="O33" i="1"/>
  <c r="Q33" i="1"/>
  <c r="O32" i="1"/>
  <c r="Q32" i="1"/>
  <c r="E29" i="1"/>
  <c r="K32" i="1"/>
  <c r="K34" i="1"/>
  <c r="K36" i="1"/>
  <c r="Q38" i="1"/>
  <c r="D19" i="1"/>
</calcChain>
</file>

<file path=xl/sharedStrings.xml><?xml version="1.0" encoding="utf-8"?>
<sst xmlns="http://schemas.openxmlformats.org/spreadsheetml/2006/main" count="59" uniqueCount="34">
  <si>
    <t>A</t>
  </si>
  <si>
    <t>B</t>
  </si>
  <si>
    <t>C</t>
  </si>
  <si>
    <t>D</t>
  </si>
  <si>
    <t>E</t>
  </si>
  <si>
    <t>Inwoners</t>
  </si>
  <si>
    <t>Arbeidsplaatsen</t>
  </si>
  <si>
    <t>Totaal</t>
  </si>
  <si>
    <t xml:space="preserve"> </t>
  </si>
  <si>
    <t>Nieuwe woningen</t>
  </si>
  <si>
    <t>Totaal wonen</t>
  </si>
  <si>
    <t>Afstanden</t>
  </si>
  <si>
    <t>Massa voor verdeling inwoners</t>
  </si>
  <si>
    <t>b=waarde</t>
  </si>
  <si>
    <t>Massa/dij^b</t>
  </si>
  <si>
    <t>Bi</t>
  </si>
  <si>
    <t>Hi</t>
  </si>
  <si>
    <t>Di</t>
  </si>
  <si>
    <t>Gi</t>
  </si>
  <si>
    <t>Som Di</t>
  </si>
  <si>
    <t>Mogelijke varianten</t>
  </si>
  <si>
    <t>Verdeling van arbeidsplaatsen gegeven inwoners</t>
  </si>
  <si>
    <t>Verdeling van 10000 nieuwe inwoners</t>
  </si>
  <si>
    <t>Beschikbare ruimte voor</t>
  </si>
  <si>
    <t>Di/Som Di</t>
  </si>
  <si>
    <t>Op basis totaal wonen</t>
  </si>
  <si>
    <t>Voorbeeld Hansen-model</t>
  </si>
  <si>
    <t>Bereikbaarheid</t>
  </si>
  <si>
    <t>Capaciteit</t>
  </si>
  <si>
    <t>Te verdelen (totaal aantal inwoners of verwachte groei)</t>
  </si>
  <si>
    <t>Verdeling (%)</t>
  </si>
  <si>
    <t>Ontwikkelingspotentie</t>
  </si>
  <si>
    <t>(relatieve ontwikkelingspotentie)</t>
  </si>
  <si>
    <t>Gegeven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</si>
</sst>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E9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/>
    <xf numFmtId="0" fontId="0" fillId="3" borderId="0" xfId="0" applyFill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3" borderId="10" xfId="0" applyFill="1" applyBorder="1"/>
    <xf numFmtId="0" fontId="0" fillId="0" borderId="1" xfId="0" applyBorder="1"/>
    <xf numFmtId="0" fontId="0" fillId="0" borderId="0" xfId="0" applyBorder="1"/>
    <xf numFmtId="0" fontId="0" fillId="0" borderId="8" xfId="0" applyFill="1" applyBorder="1"/>
    <xf numFmtId="0" fontId="0" fillId="0" borderId="10" xfId="0" applyFill="1" applyBorder="1"/>
    <xf numFmtId="0" fontId="0" fillId="0" borderId="9" xfId="0" applyFill="1" applyBorder="1"/>
    <xf numFmtId="0" fontId="0" fillId="0" borderId="10" xfId="0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8" xfId="0" applyFill="1" applyBorder="1" applyAlignment="1">
      <alignment horizontal="right"/>
    </xf>
    <xf numFmtId="1" fontId="1" fillId="4" borderId="8" xfId="0" applyNumberFormat="1" applyFont="1" applyFill="1" applyBorder="1" applyAlignment="1">
      <alignment horizontal="right"/>
    </xf>
    <xf numFmtId="1" fontId="1" fillId="4" borderId="10" xfId="0" applyNumberFormat="1" applyFont="1" applyFill="1" applyBorder="1" applyAlignment="1">
      <alignment horizontal="right"/>
    </xf>
    <xf numFmtId="1" fontId="1" fillId="4" borderId="9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165" fontId="0" fillId="0" borderId="8" xfId="25" applyNumberFormat="1" applyFont="1" applyBorder="1" applyAlignment="1">
      <alignment horizontal="right"/>
    </xf>
    <xf numFmtId="165" fontId="0" fillId="0" borderId="10" xfId="25" applyNumberFormat="1" applyFont="1" applyBorder="1" applyAlignment="1">
      <alignment horizontal="right"/>
    </xf>
    <xf numFmtId="165" fontId="0" fillId="0" borderId="9" xfId="25" applyNumberFormat="1" applyFont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0" fillId="5" borderId="0" xfId="0" applyFill="1"/>
    <xf numFmtId="0" fontId="0" fillId="5" borderId="8" xfId="0" applyFill="1" applyBorder="1"/>
    <xf numFmtId="0" fontId="0" fillId="5" borderId="10" xfId="0" applyFill="1" applyBorder="1"/>
    <xf numFmtId="0" fontId="0" fillId="5" borderId="9" xfId="0" applyFill="1" applyBorder="1"/>
  </cellXfs>
  <cellStyles count="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Percent" xfId="25" builtinId="5"/>
  </cellStyles>
  <dxfs count="0"/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88900</xdr:rowOff>
    </xdr:from>
    <xdr:to>
      <xdr:col>5</xdr:col>
      <xdr:colOff>12700</xdr:colOff>
      <xdr:row>2</xdr:row>
      <xdr:rowOff>114300</xdr:rowOff>
    </xdr:to>
    <xdr:cxnSp macro="">
      <xdr:nvCxnSpPr>
        <xdr:cNvPr id="8" name="Rechte verbindingslijn 7"/>
        <xdr:cNvCxnSpPr/>
      </xdr:nvCxnSpPr>
      <xdr:spPr>
        <a:xfrm flipV="1">
          <a:off x="2476500" y="469900"/>
          <a:ext cx="1854200" cy="254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508000</xdr:colOff>
      <xdr:row>3</xdr:row>
      <xdr:rowOff>12700</xdr:rowOff>
    </xdr:from>
    <xdr:to>
      <xdr:col>3</xdr:col>
      <xdr:colOff>431800</xdr:colOff>
      <xdr:row>6</xdr:row>
      <xdr:rowOff>0</xdr:rowOff>
    </xdr:to>
    <xdr:cxnSp macro="">
      <xdr:nvCxnSpPr>
        <xdr:cNvPr id="9" name="Rechte verbindingslijn 8"/>
        <xdr:cNvCxnSpPr/>
      </xdr:nvCxnSpPr>
      <xdr:spPr>
        <a:xfrm>
          <a:off x="2159000" y="584200"/>
          <a:ext cx="749300" cy="5588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6</xdr:row>
      <xdr:rowOff>76200</xdr:rowOff>
    </xdr:from>
    <xdr:to>
      <xdr:col>3</xdr:col>
      <xdr:colOff>50800</xdr:colOff>
      <xdr:row>6</xdr:row>
      <xdr:rowOff>88900</xdr:rowOff>
    </xdr:to>
    <xdr:cxnSp macro="">
      <xdr:nvCxnSpPr>
        <xdr:cNvPr id="10" name="Rechte verbindingslijn 9"/>
        <xdr:cNvCxnSpPr/>
      </xdr:nvCxnSpPr>
      <xdr:spPr>
        <a:xfrm>
          <a:off x="838200" y="1219200"/>
          <a:ext cx="1689100" cy="127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406400</xdr:colOff>
      <xdr:row>3</xdr:row>
      <xdr:rowOff>25400</xdr:rowOff>
    </xdr:from>
    <xdr:to>
      <xdr:col>5</xdr:col>
      <xdr:colOff>635000</xdr:colOff>
      <xdr:row>5</xdr:row>
      <xdr:rowOff>177800</xdr:rowOff>
    </xdr:to>
    <xdr:cxnSp macro="">
      <xdr:nvCxnSpPr>
        <xdr:cNvPr id="11" name="Rechte verbindingslijn 10"/>
        <xdr:cNvCxnSpPr/>
      </xdr:nvCxnSpPr>
      <xdr:spPr>
        <a:xfrm flipV="1">
          <a:off x="2882900" y="596900"/>
          <a:ext cx="2070100" cy="5334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393700</xdr:colOff>
      <xdr:row>6</xdr:row>
      <xdr:rowOff>177800</xdr:rowOff>
    </xdr:from>
    <xdr:to>
      <xdr:col>4</xdr:col>
      <xdr:colOff>495300</xdr:colOff>
      <xdr:row>8</xdr:row>
      <xdr:rowOff>177800</xdr:rowOff>
    </xdr:to>
    <xdr:cxnSp macro="">
      <xdr:nvCxnSpPr>
        <xdr:cNvPr id="12" name="Rechte verbindingslijn 11"/>
        <xdr:cNvCxnSpPr/>
      </xdr:nvCxnSpPr>
      <xdr:spPr>
        <a:xfrm>
          <a:off x="2870200" y="1320800"/>
          <a:ext cx="927100" cy="3810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508000</xdr:colOff>
      <xdr:row>3</xdr:row>
      <xdr:rowOff>25400</xdr:rowOff>
    </xdr:from>
    <xdr:to>
      <xdr:col>5</xdr:col>
      <xdr:colOff>596900</xdr:colOff>
      <xdr:row>9</xdr:row>
      <xdr:rowOff>0</xdr:rowOff>
    </xdr:to>
    <xdr:cxnSp macro="">
      <xdr:nvCxnSpPr>
        <xdr:cNvPr id="13" name="Rechte verbindingslijn 12"/>
        <xdr:cNvCxnSpPr/>
      </xdr:nvCxnSpPr>
      <xdr:spPr>
        <a:xfrm flipH="1">
          <a:off x="3810000" y="596900"/>
          <a:ext cx="1104900" cy="1117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workbookViewId="0">
      <selection activeCell="H19" sqref="H19"/>
    </sheetView>
  </sheetViews>
  <sheetFormatPr defaultColWidth="11" defaultRowHeight="15.75" x14ac:dyDescent="0.25"/>
  <cols>
    <col min="5" max="5" width="13.375" customWidth="1"/>
    <col min="6" max="6" width="15.875" customWidth="1"/>
  </cols>
  <sheetData>
    <row r="1" spans="1:9" x14ac:dyDescent="0.25">
      <c r="A1" s="5" t="s">
        <v>26</v>
      </c>
    </row>
    <row r="3" spans="1:9" x14ac:dyDescent="0.25">
      <c r="C3" s="2" t="s">
        <v>0</v>
      </c>
      <c r="F3" s="2" t="s">
        <v>1</v>
      </c>
    </row>
    <row r="7" spans="1:9" x14ac:dyDescent="0.25">
      <c r="A7" s="2" t="s">
        <v>3</v>
      </c>
      <c r="D7" s="2" t="s">
        <v>2</v>
      </c>
    </row>
    <row r="9" spans="1:9" x14ac:dyDescent="0.25">
      <c r="I9" t="s">
        <v>8</v>
      </c>
    </row>
    <row r="10" spans="1:9" x14ac:dyDescent="0.25">
      <c r="E10" s="2" t="s">
        <v>4</v>
      </c>
    </row>
    <row r="12" spans="1:9" x14ac:dyDescent="0.25">
      <c r="B12" s="15"/>
      <c r="C12" s="10"/>
      <c r="D12" s="10"/>
      <c r="E12" s="7" t="s">
        <v>23</v>
      </c>
      <c r="F12" s="8"/>
      <c r="G12" s="14"/>
    </row>
    <row r="13" spans="1:9" x14ac:dyDescent="0.25">
      <c r="B13" s="17"/>
      <c r="C13" s="11" t="s">
        <v>5</v>
      </c>
      <c r="D13" s="11" t="s">
        <v>6</v>
      </c>
      <c r="E13" s="13" t="s">
        <v>10</v>
      </c>
      <c r="F13" s="13" t="s">
        <v>9</v>
      </c>
      <c r="G13" s="14"/>
    </row>
    <row r="14" spans="1:9" x14ac:dyDescent="0.25">
      <c r="B14" s="16" t="s">
        <v>0</v>
      </c>
      <c r="C14" s="12">
        <v>30000</v>
      </c>
      <c r="D14" s="12">
        <v>8000</v>
      </c>
      <c r="E14" s="12">
        <v>500</v>
      </c>
      <c r="F14" s="12">
        <v>10</v>
      </c>
    </row>
    <row r="15" spans="1:9" x14ac:dyDescent="0.25">
      <c r="B15" s="16" t="s">
        <v>1</v>
      </c>
      <c r="C15" s="12">
        <v>3000</v>
      </c>
      <c r="D15" s="12">
        <v>1500</v>
      </c>
      <c r="E15" s="12">
        <v>250</v>
      </c>
      <c r="F15" s="12">
        <v>50</v>
      </c>
    </row>
    <row r="16" spans="1:9" x14ac:dyDescent="0.25">
      <c r="B16" s="16" t="s">
        <v>2</v>
      </c>
      <c r="C16" s="12">
        <v>25000</v>
      </c>
      <c r="D16" s="12">
        <v>10000</v>
      </c>
      <c r="E16" s="12">
        <v>500</v>
      </c>
      <c r="F16" s="12">
        <v>20</v>
      </c>
    </row>
    <row r="17" spans="1:18" x14ac:dyDescent="0.25">
      <c r="B17" s="16" t="s">
        <v>3</v>
      </c>
      <c r="C17" s="12">
        <v>300</v>
      </c>
      <c r="D17" s="12">
        <v>4000</v>
      </c>
      <c r="E17" s="12">
        <v>5</v>
      </c>
      <c r="F17" s="12">
        <v>0</v>
      </c>
    </row>
    <row r="18" spans="1:18" x14ac:dyDescent="0.25">
      <c r="B18" s="16" t="s">
        <v>4</v>
      </c>
      <c r="C18" s="12">
        <v>5000</v>
      </c>
      <c r="D18" s="12">
        <v>1000</v>
      </c>
      <c r="E18" s="12">
        <v>200</v>
      </c>
      <c r="F18" s="12">
        <v>100</v>
      </c>
    </row>
    <row r="19" spans="1:18" x14ac:dyDescent="0.25">
      <c r="B19" s="19" t="s">
        <v>7</v>
      </c>
      <c r="C19" s="13">
        <f>SUM(C14:C18)</f>
        <v>63300</v>
      </c>
      <c r="D19" s="13">
        <f>SUM(D14:D18)</f>
        <v>24500</v>
      </c>
      <c r="E19" s="13"/>
      <c r="F19" s="13"/>
    </row>
    <row r="21" spans="1:18" x14ac:dyDescent="0.25">
      <c r="B21" s="13" t="s">
        <v>11</v>
      </c>
      <c r="C21" s="27" t="s">
        <v>0</v>
      </c>
      <c r="D21" s="27" t="s">
        <v>1</v>
      </c>
      <c r="E21" s="27" t="s">
        <v>2</v>
      </c>
      <c r="F21" s="27" t="s">
        <v>3</v>
      </c>
      <c r="G21" s="28" t="s">
        <v>4</v>
      </c>
    </row>
    <row r="22" spans="1:18" x14ac:dyDescent="0.25">
      <c r="B22" s="18" t="s">
        <v>0</v>
      </c>
      <c r="C22" s="23">
        <v>4</v>
      </c>
      <c r="D22" s="23">
        <v>8</v>
      </c>
      <c r="E22" s="23">
        <v>8</v>
      </c>
      <c r="F22" s="23">
        <v>16</v>
      </c>
      <c r="G22" s="24">
        <v>16</v>
      </c>
    </row>
    <row r="23" spans="1:18" x14ac:dyDescent="0.25">
      <c r="B23" s="18" t="s">
        <v>1</v>
      </c>
      <c r="C23" s="23">
        <v>8</v>
      </c>
      <c r="D23" s="23">
        <v>2</v>
      </c>
      <c r="E23" s="23">
        <v>12</v>
      </c>
      <c r="F23" s="23">
        <v>20</v>
      </c>
      <c r="G23" s="24">
        <v>16</v>
      </c>
    </row>
    <row r="24" spans="1:18" x14ac:dyDescent="0.25">
      <c r="B24" s="18" t="s">
        <v>2</v>
      </c>
      <c r="C24" s="23">
        <v>8</v>
      </c>
      <c r="D24" s="23">
        <v>12</v>
      </c>
      <c r="E24" s="23">
        <v>4</v>
      </c>
      <c r="F24" s="23">
        <v>8</v>
      </c>
      <c r="G24" s="24">
        <v>8</v>
      </c>
    </row>
    <row r="25" spans="1:18" x14ac:dyDescent="0.25">
      <c r="B25" s="18" t="s">
        <v>3</v>
      </c>
      <c r="C25" s="23">
        <v>16</v>
      </c>
      <c r="D25" s="23">
        <v>20</v>
      </c>
      <c r="E25" s="23">
        <v>8</v>
      </c>
      <c r="F25" s="23">
        <v>3</v>
      </c>
      <c r="G25" s="24">
        <v>8</v>
      </c>
    </row>
    <row r="26" spans="1:18" x14ac:dyDescent="0.25">
      <c r="B26" s="11" t="s">
        <v>4</v>
      </c>
      <c r="C26" s="25">
        <v>16</v>
      </c>
      <c r="D26" s="25">
        <v>16</v>
      </c>
      <c r="E26" s="25">
        <v>8</v>
      </c>
      <c r="F26" s="25">
        <v>8</v>
      </c>
      <c r="G26" s="26">
        <v>2</v>
      </c>
    </row>
    <row r="28" spans="1:18" x14ac:dyDescent="0.25">
      <c r="B28" t="s">
        <v>12</v>
      </c>
      <c r="I28" t="s">
        <v>27</v>
      </c>
      <c r="K28" t="s">
        <v>28</v>
      </c>
      <c r="M28" t="s">
        <v>31</v>
      </c>
      <c r="O28" t="s">
        <v>30</v>
      </c>
      <c r="Q28" t="s">
        <v>29</v>
      </c>
    </row>
    <row r="29" spans="1:18" x14ac:dyDescent="0.25">
      <c r="A29" t="s">
        <v>13</v>
      </c>
      <c r="B29" s="6">
        <v>2</v>
      </c>
      <c r="C29" s="1">
        <f>+D14</f>
        <v>8000</v>
      </c>
      <c r="D29" s="1">
        <f>+D15</f>
        <v>1500</v>
      </c>
      <c r="E29" s="1">
        <f>+D16</f>
        <v>10000</v>
      </c>
      <c r="F29" s="1">
        <f>+D17</f>
        <v>4000</v>
      </c>
      <c r="G29" s="1">
        <f>+D18</f>
        <v>1000</v>
      </c>
      <c r="K29" s="56" t="s">
        <v>25</v>
      </c>
      <c r="L29" s="56"/>
      <c r="O29" t="s">
        <v>32</v>
      </c>
      <c r="Q29" s="56">
        <f>+C19</f>
        <v>63300</v>
      </c>
    </row>
    <row r="31" spans="1:18" x14ac:dyDescent="0.25">
      <c r="B31" s="13" t="s">
        <v>14</v>
      </c>
      <c r="C31" s="20" t="s">
        <v>0</v>
      </c>
      <c r="D31" s="20" t="s">
        <v>1</v>
      </c>
      <c r="E31" s="20" t="s">
        <v>2</v>
      </c>
      <c r="F31" s="20" t="s">
        <v>3</v>
      </c>
      <c r="G31" s="21" t="s">
        <v>4</v>
      </c>
      <c r="I31" s="44" t="s">
        <v>15</v>
      </c>
      <c r="J31" s="3"/>
      <c r="K31" s="44" t="s">
        <v>16</v>
      </c>
      <c r="L31" s="3"/>
      <c r="M31" s="38" t="s">
        <v>17</v>
      </c>
      <c r="N31" s="49"/>
      <c r="O31" s="38" t="s">
        <v>24</v>
      </c>
      <c r="P31" s="3"/>
      <c r="Q31" s="45" t="s">
        <v>18</v>
      </c>
      <c r="R31" s="44" t="s">
        <v>33</v>
      </c>
    </row>
    <row r="32" spans="1:18" x14ac:dyDescent="0.25">
      <c r="B32" s="22" t="s">
        <v>0</v>
      </c>
      <c r="C32" s="33">
        <f>+C$29/C22^$B$29</f>
        <v>500</v>
      </c>
      <c r="D32" s="34">
        <f t="shared" ref="D32:G32" si="0">+D$29/D22^$B$29</f>
        <v>23.4375</v>
      </c>
      <c r="E32" s="34">
        <f t="shared" si="0"/>
        <v>156.25</v>
      </c>
      <c r="F32" s="34">
        <f t="shared" si="0"/>
        <v>15.625</v>
      </c>
      <c r="G32" s="35">
        <f t="shared" si="0"/>
        <v>3.90625</v>
      </c>
      <c r="I32" s="39">
        <f>+SUM(C32:G32)</f>
        <v>699.21875</v>
      </c>
      <c r="J32" s="3"/>
      <c r="K32" s="54">
        <f>+E14</f>
        <v>500</v>
      </c>
      <c r="L32" s="3"/>
      <c r="M32" s="43">
        <f>+K32*I32</f>
        <v>349609.375</v>
      </c>
      <c r="N32" s="50"/>
      <c r="O32" s="51">
        <f>+M32/$M$38</f>
        <v>0.34304138318374083</v>
      </c>
      <c r="P32" s="3"/>
      <c r="Q32" s="46">
        <f>+$Q$29*O32</f>
        <v>21714.519555530795</v>
      </c>
      <c r="R32" s="57">
        <f>+C14</f>
        <v>30000</v>
      </c>
    </row>
    <row r="33" spans="1:18" x14ac:dyDescent="0.25">
      <c r="B33" s="22" t="s">
        <v>1</v>
      </c>
      <c r="C33" s="36">
        <f t="shared" ref="C33:G33" si="1">+C$29/C23^$B$29</f>
        <v>125</v>
      </c>
      <c r="D33" s="29">
        <f t="shared" si="1"/>
        <v>375</v>
      </c>
      <c r="E33" s="29">
        <f t="shared" si="1"/>
        <v>69.444444444444443</v>
      </c>
      <c r="F33" s="29">
        <f t="shared" si="1"/>
        <v>10</v>
      </c>
      <c r="G33" s="30">
        <f t="shared" si="1"/>
        <v>3.90625</v>
      </c>
      <c r="I33" s="39">
        <f t="shared" ref="I33:I36" si="2">+SUM(C33:G33)</f>
        <v>583.35069444444446</v>
      </c>
      <c r="J33" s="3"/>
      <c r="K33" s="54">
        <f t="shared" ref="K33:K36" si="3">+E15</f>
        <v>250</v>
      </c>
      <c r="L33" s="3"/>
      <c r="M33" s="41">
        <f t="shared" ref="M33:M36" si="4">+K33*I33</f>
        <v>145837.67361111112</v>
      </c>
      <c r="N33" s="50"/>
      <c r="O33" s="52">
        <f t="shared" ref="O33:O36" si="5">+M33/$M$38</f>
        <v>0.14309787109071231</v>
      </c>
      <c r="P33" s="3"/>
      <c r="Q33" s="47">
        <f t="shared" ref="Q33:Q36" si="6">+$Q$29*O33</f>
        <v>9058.0952400420902</v>
      </c>
      <c r="R33" s="58">
        <f t="shared" ref="R33:R36" si="7">+C15</f>
        <v>3000</v>
      </c>
    </row>
    <row r="34" spans="1:18" x14ac:dyDescent="0.25">
      <c r="B34" s="22" t="s">
        <v>2</v>
      </c>
      <c r="C34" s="36">
        <f t="shared" ref="C34:G34" si="8">+C$29/C24^$B$29</f>
        <v>125</v>
      </c>
      <c r="D34" s="29">
        <f t="shared" si="8"/>
        <v>10.416666666666666</v>
      </c>
      <c r="E34" s="29">
        <f t="shared" si="8"/>
        <v>625</v>
      </c>
      <c r="F34" s="29">
        <f t="shared" si="8"/>
        <v>62.5</v>
      </c>
      <c r="G34" s="30">
        <f t="shared" si="8"/>
        <v>15.625</v>
      </c>
      <c r="I34" s="39">
        <f t="shared" si="2"/>
        <v>838.54166666666663</v>
      </c>
      <c r="J34" s="3"/>
      <c r="K34" s="54">
        <f t="shared" si="3"/>
        <v>500</v>
      </c>
      <c r="L34" s="3"/>
      <c r="M34" s="41">
        <f t="shared" si="4"/>
        <v>419270.83333333331</v>
      </c>
      <c r="N34" s="50"/>
      <c r="O34" s="52">
        <f t="shared" si="5"/>
        <v>0.41139413551271714</v>
      </c>
      <c r="P34" s="3"/>
      <c r="Q34" s="47">
        <f t="shared" si="6"/>
        <v>26041.248777954996</v>
      </c>
      <c r="R34" s="58">
        <f t="shared" si="7"/>
        <v>25000</v>
      </c>
    </row>
    <row r="35" spans="1:18" x14ac:dyDescent="0.25">
      <c r="B35" s="22" t="s">
        <v>3</v>
      </c>
      <c r="C35" s="36">
        <f t="shared" ref="C35:G35" si="9">+C$29/C25^$B$29</f>
        <v>31.25</v>
      </c>
      <c r="D35" s="29">
        <f t="shared" si="9"/>
        <v>3.75</v>
      </c>
      <c r="E35" s="29">
        <f t="shared" si="9"/>
        <v>156.25</v>
      </c>
      <c r="F35" s="29">
        <f t="shared" si="9"/>
        <v>444.44444444444446</v>
      </c>
      <c r="G35" s="30">
        <f t="shared" si="9"/>
        <v>15.625</v>
      </c>
      <c r="I35" s="39">
        <f t="shared" si="2"/>
        <v>651.31944444444446</v>
      </c>
      <c r="J35" s="3"/>
      <c r="K35" s="54">
        <f t="shared" si="3"/>
        <v>5</v>
      </c>
      <c r="L35" s="3"/>
      <c r="M35" s="41">
        <f t="shared" si="4"/>
        <v>3256.5972222222222</v>
      </c>
      <c r="N35" s="50"/>
      <c r="O35" s="52">
        <f t="shared" si="5"/>
        <v>3.1954166434565419E-3</v>
      </c>
      <c r="P35" s="3"/>
      <c r="Q35" s="47">
        <f t="shared" si="6"/>
        <v>202.26987353079912</v>
      </c>
      <c r="R35" s="58">
        <f t="shared" si="7"/>
        <v>300</v>
      </c>
    </row>
    <row r="36" spans="1:18" x14ac:dyDescent="0.25">
      <c r="B36" s="9" t="s">
        <v>4</v>
      </c>
      <c r="C36" s="37">
        <f t="shared" ref="C36:G36" si="10">+C$29/C26^$B$29</f>
        <v>31.25</v>
      </c>
      <c r="D36" s="31">
        <f t="shared" si="10"/>
        <v>5.859375</v>
      </c>
      <c r="E36" s="31">
        <f t="shared" si="10"/>
        <v>156.25</v>
      </c>
      <c r="F36" s="31">
        <f t="shared" si="10"/>
        <v>62.5</v>
      </c>
      <c r="G36" s="32">
        <f t="shared" si="10"/>
        <v>250</v>
      </c>
      <c r="I36" s="40">
        <f t="shared" si="2"/>
        <v>505.859375</v>
      </c>
      <c r="J36" s="3"/>
      <c r="K36" s="55">
        <f t="shared" si="3"/>
        <v>200</v>
      </c>
      <c r="L36" s="3"/>
      <c r="M36" s="42">
        <f t="shared" si="4"/>
        <v>101171.875</v>
      </c>
      <c r="N36" s="50"/>
      <c r="O36" s="53">
        <f t="shared" si="5"/>
        <v>9.9271193569373056E-2</v>
      </c>
      <c r="P36" s="3"/>
      <c r="Q36" s="48">
        <f t="shared" si="6"/>
        <v>6283.8665529413147</v>
      </c>
      <c r="R36" s="59">
        <f t="shared" si="7"/>
        <v>5000</v>
      </c>
    </row>
    <row r="37" spans="1:18" x14ac:dyDescent="0.25">
      <c r="I37" s="3"/>
      <c r="J37" s="3"/>
      <c r="K37" s="3"/>
      <c r="L37" s="3"/>
      <c r="M37" s="4"/>
      <c r="N37" s="4"/>
      <c r="O37" s="4"/>
      <c r="P37" s="3"/>
      <c r="Q37" s="3"/>
    </row>
    <row r="38" spans="1:18" x14ac:dyDescent="0.25">
      <c r="I38" s="3"/>
      <c r="J38" s="3"/>
      <c r="K38" s="3"/>
      <c r="L38" s="3" t="s">
        <v>19</v>
      </c>
      <c r="M38" s="4">
        <f>SUM(M32:M37)</f>
        <v>1019146.3541666667</v>
      </c>
      <c r="N38" s="4"/>
      <c r="O38" s="4"/>
      <c r="P38" s="3"/>
      <c r="Q38" s="4">
        <f>SUM(Q32:Q37)</f>
        <v>63299.999999999993</v>
      </c>
    </row>
    <row r="41" spans="1:18" x14ac:dyDescent="0.25">
      <c r="A41" s="5" t="s">
        <v>20</v>
      </c>
    </row>
    <row r="42" spans="1:18" x14ac:dyDescent="0.25">
      <c r="A42" t="s">
        <v>21</v>
      </c>
    </row>
    <row r="43" spans="1:18" x14ac:dyDescent="0.25">
      <c r="A43" t="s">
        <v>22</v>
      </c>
    </row>
  </sheetData>
  <pageMargins left="0.25" right="0.25" top="0.75" bottom="0.75" header="0.3" footer="0.3"/>
  <pageSetup paperSize="9" scale="68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van Nes</dc:creator>
  <cp:lastModifiedBy>Rob van Nes - CITG</cp:lastModifiedBy>
  <cp:lastPrinted>2015-04-23T07:47:40Z</cp:lastPrinted>
  <dcterms:created xsi:type="dcterms:W3CDTF">2014-04-22T17:59:59Z</dcterms:created>
  <dcterms:modified xsi:type="dcterms:W3CDTF">2018-04-23T11:43:46Z</dcterms:modified>
</cp:coreProperties>
</file>