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9040" windowHeight="18240" tabRatio="500"/>
  </bookViews>
  <sheets>
    <sheet name="Blad1" sheetId="1" r:id="rId1"/>
  </sheets>
  <definedNames>
    <definedName name="solver_adj" localSheetId="0" hidden="1">Blad1!$G$14:$H$18</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Blad1!$K$27</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32" i="1" l="1"/>
  <c r="D35" i="1"/>
  <c r="E32" i="1"/>
  <c r="E35" i="1"/>
  <c r="F32" i="1"/>
  <c r="F35" i="1"/>
  <c r="G32" i="1"/>
  <c r="G35" i="1"/>
  <c r="H32" i="1"/>
  <c r="H35" i="1"/>
  <c r="J35" i="1"/>
  <c r="D43" i="1"/>
  <c r="D36" i="1"/>
  <c r="E36" i="1"/>
  <c r="F36" i="1"/>
  <c r="G36" i="1"/>
  <c r="H36" i="1"/>
  <c r="J36" i="1"/>
  <c r="D44" i="1"/>
  <c r="D37" i="1"/>
  <c r="E37" i="1"/>
  <c r="F37" i="1"/>
  <c r="G37" i="1"/>
  <c r="H37" i="1"/>
  <c r="J37" i="1"/>
  <c r="D45" i="1"/>
  <c r="D38" i="1"/>
  <c r="E38" i="1"/>
  <c r="F38" i="1"/>
  <c r="G38" i="1"/>
  <c r="H38" i="1"/>
  <c r="J38" i="1"/>
  <c r="D46" i="1"/>
  <c r="D39" i="1"/>
  <c r="E39" i="1"/>
  <c r="F39" i="1"/>
  <c r="G39" i="1"/>
  <c r="H39" i="1"/>
  <c r="J39" i="1"/>
  <c r="D47" i="1"/>
  <c r="D49" i="1"/>
  <c r="D50" i="1"/>
  <c r="A55" i="1"/>
  <c r="D55" i="1"/>
  <c r="A56" i="1"/>
  <c r="D56" i="1"/>
  <c r="A57" i="1"/>
  <c r="D57" i="1"/>
  <c r="A58" i="1"/>
  <c r="D58" i="1"/>
  <c r="A59" i="1"/>
  <c r="D59" i="1"/>
  <c r="D61" i="1"/>
  <c r="D64" i="1"/>
  <c r="E43" i="1"/>
  <c r="E44" i="1"/>
  <c r="E45" i="1"/>
  <c r="E46" i="1"/>
  <c r="E47" i="1"/>
  <c r="E49" i="1"/>
  <c r="E50" i="1"/>
  <c r="E55" i="1"/>
  <c r="E56" i="1"/>
  <c r="E57" i="1"/>
  <c r="E58" i="1"/>
  <c r="E59" i="1"/>
  <c r="E61" i="1"/>
  <c r="E64" i="1"/>
  <c r="F43" i="1"/>
  <c r="F44" i="1"/>
  <c r="F45" i="1"/>
  <c r="F46" i="1"/>
  <c r="F47" i="1"/>
  <c r="F49" i="1"/>
  <c r="F50" i="1"/>
  <c r="F55" i="1"/>
  <c r="F56" i="1"/>
  <c r="F57" i="1"/>
  <c r="F58" i="1"/>
  <c r="F59" i="1"/>
  <c r="F61" i="1"/>
  <c r="F64" i="1"/>
  <c r="G43" i="1"/>
  <c r="G44" i="1"/>
  <c r="G45" i="1"/>
  <c r="G46" i="1"/>
  <c r="G47" i="1"/>
  <c r="G49" i="1"/>
  <c r="G50" i="1"/>
  <c r="G55" i="1"/>
  <c r="G56" i="1"/>
  <c r="G57" i="1"/>
  <c r="G58" i="1"/>
  <c r="G59" i="1"/>
  <c r="G61" i="1"/>
  <c r="G64" i="1"/>
  <c r="H43" i="1"/>
  <c r="H44" i="1"/>
  <c r="H45" i="1"/>
  <c r="H46" i="1"/>
  <c r="H47" i="1"/>
  <c r="H49" i="1"/>
  <c r="H50" i="1"/>
  <c r="H55" i="1"/>
  <c r="H56" i="1"/>
  <c r="H57" i="1"/>
  <c r="H58" i="1"/>
  <c r="H59" i="1"/>
  <c r="H61" i="1"/>
  <c r="H64" i="1"/>
  <c r="J64" i="1"/>
  <c r="A72" i="1"/>
  <c r="D72" i="1"/>
  <c r="D80" i="1"/>
  <c r="D65" i="1"/>
  <c r="E65" i="1"/>
  <c r="F65" i="1"/>
  <c r="G65" i="1"/>
  <c r="H65" i="1"/>
  <c r="J65" i="1"/>
  <c r="A73" i="1"/>
  <c r="D73" i="1"/>
  <c r="D81" i="1"/>
  <c r="D66" i="1"/>
  <c r="E66" i="1"/>
  <c r="F66" i="1"/>
  <c r="G66" i="1"/>
  <c r="H66" i="1"/>
  <c r="J66" i="1"/>
  <c r="A74" i="1"/>
  <c r="D74" i="1"/>
  <c r="D82" i="1"/>
  <c r="D67" i="1"/>
  <c r="E67" i="1"/>
  <c r="F67" i="1"/>
  <c r="G67" i="1"/>
  <c r="H67" i="1"/>
  <c r="J67" i="1"/>
  <c r="A75" i="1"/>
  <c r="D75" i="1"/>
  <c r="D83" i="1"/>
  <c r="D68" i="1"/>
  <c r="E68" i="1"/>
  <c r="F68" i="1"/>
  <c r="G68" i="1"/>
  <c r="H68" i="1"/>
  <c r="J68" i="1"/>
  <c r="A76" i="1"/>
  <c r="D76" i="1"/>
  <c r="D84" i="1"/>
  <c r="D86" i="1"/>
  <c r="D87" i="1"/>
  <c r="D92" i="1"/>
  <c r="D93" i="1"/>
  <c r="D94" i="1"/>
  <c r="D95" i="1"/>
  <c r="D96" i="1"/>
  <c r="D98" i="1"/>
  <c r="D101" i="1"/>
  <c r="E72" i="1"/>
  <c r="E80" i="1"/>
  <c r="E73" i="1"/>
  <c r="E81" i="1"/>
  <c r="E74" i="1"/>
  <c r="E82" i="1"/>
  <c r="E75" i="1"/>
  <c r="E83" i="1"/>
  <c r="E76" i="1"/>
  <c r="E84" i="1"/>
  <c r="E86" i="1"/>
  <c r="E87" i="1"/>
  <c r="E92" i="1"/>
  <c r="E93" i="1"/>
  <c r="E94" i="1"/>
  <c r="E95" i="1"/>
  <c r="E96" i="1"/>
  <c r="E98" i="1"/>
  <c r="E101" i="1"/>
  <c r="F72" i="1"/>
  <c r="F80" i="1"/>
  <c r="F73" i="1"/>
  <c r="F81" i="1"/>
  <c r="F74" i="1"/>
  <c r="F82" i="1"/>
  <c r="F75" i="1"/>
  <c r="F83" i="1"/>
  <c r="F76" i="1"/>
  <c r="F84" i="1"/>
  <c r="F86" i="1"/>
  <c r="F87" i="1"/>
  <c r="F92" i="1"/>
  <c r="F93" i="1"/>
  <c r="F94" i="1"/>
  <c r="F95" i="1"/>
  <c r="F96" i="1"/>
  <c r="F98" i="1"/>
  <c r="F101" i="1"/>
  <c r="G72" i="1"/>
  <c r="G80" i="1"/>
  <c r="G73" i="1"/>
  <c r="G81" i="1"/>
  <c r="G74" i="1"/>
  <c r="G82" i="1"/>
  <c r="G75" i="1"/>
  <c r="G83" i="1"/>
  <c r="G76" i="1"/>
  <c r="G84" i="1"/>
  <c r="G86" i="1"/>
  <c r="G87" i="1"/>
  <c r="G92" i="1"/>
  <c r="G93" i="1"/>
  <c r="G94" i="1"/>
  <c r="G95" i="1"/>
  <c r="G96" i="1"/>
  <c r="G98" i="1"/>
  <c r="G101" i="1"/>
  <c r="H72" i="1"/>
  <c r="H80" i="1"/>
  <c r="H73" i="1"/>
  <c r="H81" i="1"/>
  <c r="H74" i="1"/>
  <c r="H82" i="1"/>
  <c r="H75" i="1"/>
  <c r="H83" i="1"/>
  <c r="H76" i="1"/>
  <c r="H84" i="1"/>
  <c r="H86" i="1"/>
  <c r="H87" i="1"/>
  <c r="H92" i="1"/>
  <c r="H93" i="1"/>
  <c r="H94" i="1"/>
  <c r="H95" i="1"/>
  <c r="H96" i="1"/>
  <c r="H98" i="1"/>
  <c r="H101" i="1"/>
  <c r="J101" i="1"/>
  <c r="A109" i="1"/>
  <c r="D109" i="1"/>
  <c r="D117" i="1"/>
  <c r="D102" i="1"/>
  <c r="E102" i="1"/>
  <c r="F102" i="1"/>
  <c r="G102" i="1"/>
  <c r="H102" i="1"/>
  <c r="J102" i="1"/>
  <c r="A110" i="1"/>
  <c r="D110" i="1"/>
  <c r="D118" i="1"/>
  <c r="D103" i="1"/>
  <c r="E103" i="1"/>
  <c r="F103" i="1"/>
  <c r="G103" i="1"/>
  <c r="H103" i="1"/>
  <c r="J103" i="1"/>
  <c r="A111" i="1"/>
  <c r="D111" i="1"/>
  <c r="D119" i="1"/>
  <c r="D104" i="1"/>
  <c r="E104" i="1"/>
  <c r="F104" i="1"/>
  <c r="G104" i="1"/>
  <c r="H104" i="1"/>
  <c r="J104" i="1"/>
  <c r="A112" i="1"/>
  <c r="D112" i="1"/>
  <c r="D120" i="1"/>
  <c r="D105" i="1"/>
  <c r="E105" i="1"/>
  <c r="F105" i="1"/>
  <c r="G105" i="1"/>
  <c r="H105" i="1"/>
  <c r="J105" i="1"/>
  <c r="A113" i="1"/>
  <c r="D113" i="1"/>
  <c r="D121" i="1"/>
  <c r="D123" i="1"/>
  <c r="D124" i="1"/>
  <c r="D129" i="1"/>
  <c r="D130" i="1"/>
  <c r="D131" i="1"/>
  <c r="D132" i="1"/>
  <c r="D133" i="1"/>
  <c r="D135" i="1"/>
  <c r="D138" i="1"/>
  <c r="E109" i="1"/>
  <c r="E117" i="1"/>
  <c r="E110" i="1"/>
  <c r="E118" i="1"/>
  <c r="E111" i="1"/>
  <c r="E119" i="1"/>
  <c r="E112" i="1"/>
  <c r="E120" i="1"/>
  <c r="E113" i="1"/>
  <c r="E121" i="1"/>
  <c r="E123" i="1"/>
  <c r="E124" i="1"/>
  <c r="E129" i="1"/>
  <c r="E130" i="1"/>
  <c r="E131" i="1"/>
  <c r="E132" i="1"/>
  <c r="E133" i="1"/>
  <c r="E135" i="1"/>
  <c r="E138" i="1"/>
  <c r="F109" i="1"/>
  <c r="F117" i="1"/>
  <c r="F110" i="1"/>
  <c r="F118" i="1"/>
  <c r="F111" i="1"/>
  <c r="F119" i="1"/>
  <c r="F112" i="1"/>
  <c r="F120" i="1"/>
  <c r="F113" i="1"/>
  <c r="F121" i="1"/>
  <c r="F123" i="1"/>
  <c r="F124" i="1"/>
  <c r="F129" i="1"/>
  <c r="F130" i="1"/>
  <c r="F131" i="1"/>
  <c r="F132" i="1"/>
  <c r="F133" i="1"/>
  <c r="F135" i="1"/>
  <c r="F138" i="1"/>
  <c r="G109" i="1"/>
  <c r="G117" i="1"/>
  <c r="G110" i="1"/>
  <c r="G118" i="1"/>
  <c r="G111" i="1"/>
  <c r="G119" i="1"/>
  <c r="G112" i="1"/>
  <c r="G120" i="1"/>
  <c r="G113" i="1"/>
  <c r="G121" i="1"/>
  <c r="G123" i="1"/>
  <c r="G124" i="1"/>
  <c r="G129" i="1"/>
  <c r="G130" i="1"/>
  <c r="G131" i="1"/>
  <c r="G132" i="1"/>
  <c r="G133" i="1"/>
  <c r="G135" i="1"/>
  <c r="G138" i="1"/>
  <c r="H109" i="1"/>
  <c r="H117" i="1"/>
  <c r="H110" i="1"/>
  <c r="H118" i="1"/>
  <c r="H111" i="1"/>
  <c r="H119" i="1"/>
  <c r="H112" i="1"/>
  <c r="H120" i="1"/>
  <c r="H113" i="1"/>
  <c r="H121" i="1"/>
  <c r="H123" i="1"/>
  <c r="H124" i="1"/>
  <c r="H129" i="1"/>
  <c r="H130" i="1"/>
  <c r="H131" i="1"/>
  <c r="H132" i="1"/>
  <c r="H133" i="1"/>
  <c r="H135" i="1"/>
  <c r="H138" i="1"/>
  <c r="J138" i="1"/>
  <c r="A146" i="1"/>
  <c r="D146" i="1"/>
  <c r="D154" i="1"/>
  <c r="D139" i="1"/>
  <c r="E139" i="1"/>
  <c r="F139" i="1"/>
  <c r="G139" i="1"/>
  <c r="H139" i="1"/>
  <c r="J139" i="1"/>
  <c r="A147" i="1"/>
  <c r="D147" i="1"/>
  <c r="D155" i="1"/>
  <c r="D140" i="1"/>
  <c r="E140" i="1"/>
  <c r="F140" i="1"/>
  <c r="G140" i="1"/>
  <c r="H140" i="1"/>
  <c r="J140" i="1"/>
  <c r="A148" i="1"/>
  <c r="D148" i="1"/>
  <c r="D156" i="1"/>
  <c r="D141" i="1"/>
  <c r="E141" i="1"/>
  <c r="F141" i="1"/>
  <c r="G141" i="1"/>
  <c r="H141" i="1"/>
  <c r="J141" i="1"/>
  <c r="A149" i="1"/>
  <c r="D149" i="1"/>
  <c r="D157" i="1"/>
  <c r="D142" i="1"/>
  <c r="E142" i="1"/>
  <c r="F142" i="1"/>
  <c r="G142" i="1"/>
  <c r="H142" i="1"/>
  <c r="J142" i="1"/>
  <c r="A150" i="1"/>
  <c r="D150" i="1"/>
  <c r="D158" i="1"/>
  <c r="D160" i="1"/>
  <c r="D161" i="1"/>
  <c r="D166" i="1"/>
  <c r="D167" i="1"/>
  <c r="D168" i="1"/>
  <c r="D169" i="1"/>
  <c r="D170" i="1"/>
  <c r="D172" i="1"/>
  <c r="D175" i="1"/>
  <c r="E146" i="1"/>
  <c r="E154" i="1"/>
  <c r="E147" i="1"/>
  <c r="E155" i="1"/>
  <c r="E148" i="1"/>
  <c r="E156" i="1"/>
  <c r="E149" i="1"/>
  <c r="E157" i="1"/>
  <c r="E150" i="1"/>
  <c r="E158" i="1"/>
  <c r="E160" i="1"/>
  <c r="E161" i="1"/>
  <c r="E166" i="1"/>
  <c r="E167" i="1"/>
  <c r="E168" i="1"/>
  <c r="E169" i="1"/>
  <c r="E170" i="1"/>
  <c r="E172" i="1"/>
  <c r="E175" i="1"/>
  <c r="F146" i="1"/>
  <c r="F154" i="1"/>
  <c r="F147" i="1"/>
  <c r="F155" i="1"/>
  <c r="F148" i="1"/>
  <c r="F156" i="1"/>
  <c r="F149" i="1"/>
  <c r="F157" i="1"/>
  <c r="F150" i="1"/>
  <c r="F158" i="1"/>
  <c r="F160" i="1"/>
  <c r="F161" i="1"/>
  <c r="F166" i="1"/>
  <c r="F167" i="1"/>
  <c r="F168" i="1"/>
  <c r="F169" i="1"/>
  <c r="F170" i="1"/>
  <c r="F172" i="1"/>
  <c r="F175" i="1"/>
  <c r="G146" i="1"/>
  <c r="G154" i="1"/>
  <c r="G147" i="1"/>
  <c r="G155" i="1"/>
  <c r="G148" i="1"/>
  <c r="G156" i="1"/>
  <c r="G149" i="1"/>
  <c r="G157" i="1"/>
  <c r="G150" i="1"/>
  <c r="G158" i="1"/>
  <c r="G160" i="1"/>
  <c r="G161" i="1"/>
  <c r="G166" i="1"/>
  <c r="G167" i="1"/>
  <c r="G168" i="1"/>
  <c r="G169" i="1"/>
  <c r="G170" i="1"/>
  <c r="G172" i="1"/>
  <c r="G175" i="1"/>
  <c r="H146" i="1"/>
  <c r="H154" i="1"/>
  <c r="H147" i="1"/>
  <c r="H155" i="1"/>
  <c r="H148" i="1"/>
  <c r="H156" i="1"/>
  <c r="H149" i="1"/>
  <c r="H157" i="1"/>
  <c r="H150" i="1"/>
  <c r="H158" i="1"/>
  <c r="H160" i="1"/>
  <c r="H161" i="1"/>
  <c r="H166" i="1"/>
  <c r="H167" i="1"/>
  <c r="H168" i="1"/>
  <c r="H169" i="1"/>
  <c r="H170" i="1"/>
  <c r="H172" i="1"/>
  <c r="H175" i="1"/>
  <c r="J175" i="1"/>
  <c r="A183" i="1"/>
  <c r="D183" i="1"/>
  <c r="D191" i="1"/>
  <c r="D176" i="1"/>
  <c r="E176" i="1"/>
  <c r="F176" i="1"/>
  <c r="G176" i="1"/>
  <c r="H176" i="1"/>
  <c r="J176" i="1"/>
  <c r="A184" i="1"/>
  <c r="D184" i="1"/>
  <c r="D192" i="1"/>
  <c r="D177" i="1"/>
  <c r="E177" i="1"/>
  <c r="F177" i="1"/>
  <c r="G177" i="1"/>
  <c r="H177" i="1"/>
  <c r="J177" i="1"/>
  <c r="A185" i="1"/>
  <c r="D185" i="1"/>
  <c r="D193" i="1"/>
  <c r="D178" i="1"/>
  <c r="E178" i="1"/>
  <c r="F178" i="1"/>
  <c r="G178" i="1"/>
  <c r="H178" i="1"/>
  <c r="J178" i="1"/>
  <c r="A186" i="1"/>
  <c r="D186" i="1"/>
  <c r="D194" i="1"/>
  <c r="D179" i="1"/>
  <c r="E179" i="1"/>
  <c r="F179" i="1"/>
  <c r="G179" i="1"/>
  <c r="H179" i="1"/>
  <c r="J179" i="1"/>
  <c r="A187" i="1"/>
  <c r="D187" i="1"/>
  <c r="D195" i="1"/>
  <c r="D197" i="1"/>
  <c r="D198" i="1"/>
  <c r="D203" i="1"/>
  <c r="D204" i="1"/>
  <c r="D205" i="1"/>
  <c r="D206" i="1"/>
  <c r="D207" i="1"/>
  <c r="D209" i="1"/>
  <c r="D212" i="1"/>
  <c r="E183" i="1"/>
  <c r="E191" i="1"/>
  <c r="E184" i="1"/>
  <c r="E192" i="1"/>
  <c r="E185" i="1"/>
  <c r="E193" i="1"/>
  <c r="E186" i="1"/>
  <c r="E194" i="1"/>
  <c r="E187" i="1"/>
  <c r="E195" i="1"/>
  <c r="E197" i="1"/>
  <c r="E198" i="1"/>
  <c r="E203" i="1"/>
  <c r="E204" i="1"/>
  <c r="E205" i="1"/>
  <c r="E206" i="1"/>
  <c r="E207" i="1"/>
  <c r="E209" i="1"/>
  <c r="E212" i="1"/>
  <c r="F183" i="1"/>
  <c r="F191" i="1"/>
  <c r="F184" i="1"/>
  <c r="F192" i="1"/>
  <c r="F185" i="1"/>
  <c r="F193" i="1"/>
  <c r="F186" i="1"/>
  <c r="F194" i="1"/>
  <c r="F187" i="1"/>
  <c r="F195" i="1"/>
  <c r="F197" i="1"/>
  <c r="F198" i="1"/>
  <c r="F203" i="1"/>
  <c r="F204" i="1"/>
  <c r="F205" i="1"/>
  <c r="F206" i="1"/>
  <c r="F207" i="1"/>
  <c r="F209" i="1"/>
  <c r="F212" i="1"/>
  <c r="G183" i="1"/>
  <c r="G191" i="1"/>
  <c r="G184" i="1"/>
  <c r="G192" i="1"/>
  <c r="G185" i="1"/>
  <c r="G193" i="1"/>
  <c r="G186" i="1"/>
  <c r="G194" i="1"/>
  <c r="G187" i="1"/>
  <c r="G195" i="1"/>
  <c r="G197" i="1"/>
  <c r="G198" i="1"/>
  <c r="G203" i="1"/>
  <c r="G204" i="1"/>
  <c r="G205" i="1"/>
  <c r="G206" i="1"/>
  <c r="G207" i="1"/>
  <c r="G209" i="1"/>
  <c r="G212" i="1"/>
  <c r="H183" i="1"/>
  <c r="H191" i="1"/>
  <c r="H184" i="1"/>
  <c r="H192" i="1"/>
  <c r="H185" i="1"/>
  <c r="H193" i="1"/>
  <c r="H186" i="1"/>
  <c r="H194" i="1"/>
  <c r="H187" i="1"/>
  <c r="H195" i="1"/>
  <c r="H197" i="1"/>
  <c r="H198" i="1"/>
  <c r="H203" i="1"/>
  <c r="H204" i="1"/>
  <c r="H205" i="1"/>
  <c r="H206" i="1"/>
  <c r="H207" i="1"/>
  <c r="H209" i="1"/>
  <c r="H212" i="1"/>
  <c r="J212" i="1"/>
  <c r="A220" i="1"/>
  <c r="D220" i="1"/>
  <c r="D228" i="1"/>
  <c r="D213" i="1"/>
  <c r="E213" i="1"/>
  <c r="F213" i="1"/>
  <c r="G213" i="1"/>
  <c r="H213" i="1"/>
  <c r="J213" i="1"/>
  <c r="A221" i="1"/>
  <c r="D221" i="1"/>
  <c r="D229" i="1"/>
  <c r="D214" i="1"/>
  <c r="E214" i="1"/>
  <c r="F214" i="1"/>
  <c r="G214" i="1"/>
  <c r="H214" i="1"/>
  <c r="J214" i="1"/>
  <c r="A222" i="1"/>
  <c r="D222" i="1"/>
  <c r="D230" i="1"/>
  <c r="D215" i="1"/>
  <c r="E215" i="1"/>
  <c r="F215" i="1"/>
  <c r="G215" i="1"/>
  <c r="H215" i="1"/>
  <c r="J215" i="1"/>
  <c r="A223" i="1"/>
  <c r="D223" i="1"/>
  <c r="D231" i="1"/>
  <c r="D216" i="1"/>
  <c r="E216" i="1"/>
  <c r="F216" i="1"/>
  <c r="G216" i="1"/>
  <c r="H216" i="1"/>
  <c r="J216" i="1"/>
  <c r="A224" i="1"/>
  <c r="D224" i="1"/>
  <c r="D232" i="1"/>
  <c r="D234" i="1"/>
  <c r="D235" i="1"/>
  <c r="D240" i="1"/>
  <c r="D241" i="1"/>
  <c r="D242" i="1"/>
  <c r="D243" i="1"/>
  <c r="D244" i="1"/>
  <c r="D246" i="1"/>
  <c r="D249" i="1"/>
  <c r="E220" i="1"/>
  <c r="E228" i="1"/>
  <c r="E221" i="1"/>
  <c r="E229" i="1"/>
  <c r="E222" i="1"/>
  <c r="E230" i="1"/>
  <c r="E223" i="1"/>
  <c r="E231" i="1"/>
  <c r="E224" i="1"/>
  <c r="E232" i="1"/>
  <c r="E234" i="1"/>
  <c r="E235" i="1"/>
  <c r="E240" i="1"/>
  <c r="E241" i="1"/>
  <c r="E242" i="1"/>
  <c r="E243" i="1"/>
  <c r="E244" i="1"/>
  <c r="E246" i="1"/>
  <c r="E249" i="1"/>
  <c r="F220" i="1"/>
  <c r="F228" i="1"/>
  <c r="F221" i="1"/>
  <c r="F229" i="1"/>
  <c r="F222" i="1"/>
  <c r="F230" i="1"/>
  <c r="F223" i="1"/>
  <c r="F231" i="1"/>
  <c r="F224" i="1"/>
  <c r="F232" i="1"/>
  <c r="F234" i="1"/>
  <c r="F235" i="1"/>
  <c r="F240" i="1"/>
  <c r="F241" i="1"/>
  <c r="F242" i="1"/>
  <c r="F243" i="1"/>
  <c r="F244" i="1"/>
  <c r="F246" i="1"/>
  <c r="F249" i="1"/>
  <c r="G220" i="1"/>
  <c r="G228" i="1"/>
  <c r="G221" i="1"/>
  <c r="G229" i="1"/>
  <c r="G222" i="1"/>
  <c r="G230" i="1"/>
  <c r="G223" i="1"/>
  <c r="G231" i="1"/>
  <c r="G224" i="1"/>
  <c r="G232" i="1"/>
  <c r="G234" i="1"/>
  <c r="G235" i="1"/>
  <c r="G240" i="1"/>
  <c r="G241" i="1"/>
  <c r="G242" i="1"/>
  <c r="G243" i="1"/>
  <c r="G244" i="1"/>
  <c r="G246" i="1"/>
  <c r="G249" i="1"/>
  <c r="H220" i="1"/>
  <c r="H228" i="1"/>
  <c r="H221" i="1"/>
  <c r="H229" i="1"/>
  <c r="H222" i="1"/>
  <c r="H230" i="1"/>
  <c r="H223" i="1"/>
  <c r="H231" i="1"/>
  <c r="H224" i="1"/>
  <c r="H232" i="1"/>
  <c r="H234" i="1"/>
  <c r="H235" i="1"/>
  <c r="H240" i="1"/>
  <c r="H241" i="1"/>
  <c r="H242" i="1"/>
  <c r="H243" i="1"/>
  <c r="H244" i="1"/>
  <c r="H246" i="1"/>
  <c r="H249" i="1"/>
  <c r="J249" i="1"/>
  <c r="A257" i="1"/>
  <c r="D257" i="1"/>
  <c r="D265" i="1"/>
  <c r="D250" i="1"/>
  <c r="E250" i="1"/>
  <c r="F250" i="1"/>
  <c r="G250" i="1"/>
  <c r="H250" i="1"/>
  <c r="J250" i="1"/>
  <c r="A258" i="1"/>
  <c r="D258" i="1"/>
  <c r="D266" i="1"/>
  <c r="D251" i="1"/>
  <c r="E251" i="1"/>
  <c r="F251" i="1"/>
  <c r="G251" i="1"/>
  <c r="H251" i="1"/>
  <c r="J251" i="1"/>
  <c r="A259" i="1"/>
  <c r="D259" i="1"/>
  <c r="D267" i="1"/>
  <c r="D252" i="1"/>
  <c r="E252" i="1"/>
  <c r="F252" i="1"/>
  <c r="G252" i="1"/>
  <c r="H252" i="1"/>
  <c r="J252" i="1"/>
  <c r="A260" i="1"/>
  <c r="D260" i="1"/>
  <c r="D268" i="1"/>
  <c r="D253" i="1"/>
  <c r="E253" i="1"/>
  <c r="F253" i="1"/>
  <c r="G253" i="1"/>
  <c r="H253" i="1"/>
  <c r="J253" i="1"/>
  <c r="A261" i="1"/>
  <c r="D261" i="1"/>
  <c r="D269" i="1"/>
  <c r="D271" i="1"/>
  <c r="D272" i="1"/>
  <c r="D277" i="1"/>
  <c r="D278" i="1"/>
  <c r="D279" i="1"/>
  <c r="D280" i="1"/>
  <c r="D281" i="1"/>
  <c r="D283" i="1"/>
  <c r="D286" i="1"/>
  <c r="E257" i="1"/>
  <c r="E265" i="1"/>
  <c r="E258" i="1"/>
  <c r="E266" i="1"/>
  <c r="E259" i="1"/>
  <c r="E267" i="1"/>
  <c r="E260" i="1"/>
  <c r="E268" i="1"/>
  <c r="E261" i="1"/>
  <c r="E269" i="1"/>
  <c r="E271" i="1"/>
  <c r="E272" i="1"/>
  <c r="E277" i="1"/>
  <c r="E278" i="1"/>
  <c r="E279" i="1"/>
  <c r="E280" i="1"/>
  <c r="E281" i="1"/>
  <c r="E283" i="1"/>
  <c r="E286" i="1"/>
  <c r="F257" i="1"/>
  <c r="F265" i="1"/>
  <c r="F258" i="1"/>
  <c r="F266" i="1"/>
  <c r="F259" i="1"/>
  <c r="F267" i="1"/>
  <c r="F260" i="1"/>
  <c r="F268" i="1"/>
  <c r="F261" i="1"/>
  <c r="F269" i="1"/>
  <c r="F271" i="1"/>
  <c r="F272" i="1"/>
  <c r="F277" i="1"/>
  <c r="F278" i="1"/>
  <c r="F279" i="1"/>
  <c r="F280" i="1"/>
  <c r="F281" i="1"/>
  <c r="F283" i="1"/>
  <c r="F286" i="1"/>
  <c r="G257" i="1"/>
  <c r="G265" i="1"/>
  <c r="G258" i="1"/>
  <c r="G266" i="1"/>
  <c r="G259" i="1"/>
  <c r="G267" i="1"/>
  <c r="G260" i="1"/>
  <c r="G268" i="1"/>
  <c r="G261" i="1"/>
  <c r="G269" i="1"/>
  <c r="G271" i="1"/>
  <c r="G272" i="1"/>
  <c r="G277" i="1"/>
  <c r="G278" i="1"/>
  <c r="G279" i="1"/>
  <c r="G280" i="1"/>
  <c r="G281" i="1"/>
  <c r="G283" i="1"/>
  <c r="G286" i="1"/>
  <c r="H257" i="1"/>
  <c r="H265" i="1"/>
  <c r="H258" i="1"/>
  <c r="H266" i="1"/>
  <c r="H259" i="1"/>
  <c r="H267" i="1"/>
  <c r="H260" i="1"/>
  <c r="H268" i="1"/>
  <c r="H261" i="1"/>
  <c r="H269" i="1"/>
  <c r="H271" i="1"/>
  <c r="H272" i="1"/>
  <c r="H277" i="1"/>
  <c r="H278" i="1"/>
  <c r="H279" i="1"/>
  <c r="H280" i="1"/>
  <c r="H281" i="1"/>
  <c r="H283" i="1"/>
  <c r="H286" i="1"/>
  <c r="J286" i="1"/>
  <c r="A294" i="1"/>
  <c r="D294" i="1"/>
  <c r="D302" i="1"/>
  <c r="D287" i="1"/>
  <c r="E287" i="1"/>
  <c r="F287" i="1"/>
  <c r="G287" i="1"/>
  <c r="H287" i="1"/>
  <c r="J287" i="1"/>
  <c r="A295" i="1"/>
  <c r="D295" i="1"/>
  <c r="D303" i="1"/>
  <c r="D288" i="1"/>
  <c r="E288" i="1"/>
  <c r="F288" i="1"/>
  <c r="G288" i="1"/>
  <c r="H288" i="1"/>
  <c r="J288" i="1"/>
  <c r="A296" i="1"/>
  <c r="D296" i="1"/>
  <c r="D304" i="1"/>
  <c r="D289" i="1"/>
  <c r="E289" i="1"/>
  <c r="F289" i="1"/>
  <c r="G289" i="1"/>
  <c r="H289" i="1"/>
  <c r="J289" i="1"/>
  <c r="A297" i="1"/>
  <c r="D297" i="1"/>
  <c r="D305" i="1"/>
  <c r="D290" i="1"/>
  <c r="E290" i="1"/>
  <c r="F290" i="1"/>
  <c r="G290" i="1"/>
  <c r="H290" i="1"/>
  <c r="J290" i="1"/>
  <c r="A298" i="1"/>
  <c r="D298" i="1"/>
  <c r="D306" i="1"/>
  <c r="D308" i="1"/>
  <c r="D309" i="1"/>
  <c r="D314" i="1"/>
  <c r="D315" i="1"/>
  <c r="D316" i="1"/>
  <c r="D317" i="1"/>
  <c r="D318" i="1"/>
  <c r="D320" i="1"/>
  <c r="D323" i="1"/>
  <c r="E294" i="1"/>
  <c r="E302" i="1"/>
  <c r="E295" i="1"/>
  <c r="E303" i="1"/>
  <c r="E296" i="1"/>
  <c r="E304" i="1"/>
  <c r="E297" i="1"/>
  <c r="E305" i="1"/>
  <c r="E298" i="1"/>
  <c r="E306" i="1"/>
  <c r="E308" i="1"/>
  <c r="E309" i="1"/>
  <c r="E314" i="1"/>
  <c r="E315" i="1"/>
  <c r="E316" i="1"/>
  <c r="E317" i="1"/>
  <c r="E318" i="1"/>
  <c r="E320" i="1"/>
  <c r="E323" i="1"/>
  <c r="F294" i="1"/>
  <c r="F302" i="1"/>
  <c r="F295" i="1"/>
  <c r="F303" i="1"/>
  <c r="F296" i="1"/>
  <c r="F304" i="1"/>
  <c r="F297" i="1"/>
  <c r="F305" i="1"/>
  <c r="F298" i="1"/>
  <c r="F306" i="1"/>
  <c r="F308" i="1"/>
  <c r="F309" i="1"/>
  <c r="F314" i="1"/>
  <c r="F315" i="1"/>
  <c r="F316" i="1"/>
  <c r="F317" i="1"/>
  <c r="F318" i="1"/>
  <c r="F320" i="1"/>
  <c r="F323" i="1"/>
  <c r="G294" i="1"/>
  <c r="G302" i="1"/>
  <c r="G295" i="1"/>
  <c r="G303" i="1"/>
  <c r="G296" i="1"/>
  <c r="G304" i="1"/>
  <c r="G297" i="1"/>
  <c r="G305" i="1"/>
  <c r="G298" i="1"/>
  <c r="G306" i="1"/>
  <c r="G308" i="1"/>
  <c r="G309" i="1"/>
  <c r="G314" i="1"/>
  <c r="G315" i="1"/>
  <c r="G316" i="1"/>
  <c r="G317" i="1"/>
  <c r="G318" i="1"/>
  <c r="G320" i="1"/>
  <c r="G323" i="1"/>
  <c r="H294" i="1"/>
  <c r="H302" i="1"/>
  <c r="H295" i="1"/>
  <c r="H303" i="1"/>
  <c r="H296" i="1"/>
  <c r="H304" i="1"/>
  <c r="H297" i="1"/>
  <c r="H305" i="1"/>
  <c r="H298" i="1"/>
  <c r="H306" i="1"/>
  <c r="H308" i="1"/>
  <c r="H309" i="1"/>
  <c r="H314" i="1"/>
  <c r="H315" i="1"/>
  <c r="H316" i="1"/>
  <c r="H317" i="1"/>
  <c r="H318" i="1"/>
  <c r="H320" i="1"/>
  <c r="H323" i="1"/>
  <c r="J323" i="1"/>
  <c r="A331" i="1"/>
  <c r="D331" i="1"/>
  <c r="D339" i="1"/>
  <c r="D324" i="1"/>
  <c r="E324" i="1"/>
  <c r="F324" i="1"/>
  <c r="G324" i="1"/>
  <c r="H324" i="1"/>
  <c r="J324" i="1"/>
  <c r="A332" i="1"/>
  <c r="D332" i="1"/>
  <c r="D340" i="1"/>
  <c r="D325" i="1"/>
  <c r="E325" i="1"/>
  <c r="F325" i="1"/>
  <c r="G325" i="1"/>
  <c r="H325" i="1"/>
  <c r="J325" i="1"/>
  <c r="A333" i="1"/>
  <c r="D333" i="1"/>
  <c r="D341" i="1"/>
  <c r="D326" i="1"/>
  <c r="E326" i="1"/>
  <c r="F326" i="1"/>
  <c r="G326" i="1"/>
  <c r="H326" i="1"/>
  <c r="J326" i="1"/>
  <c r="A334" i="1"/>
  <c r="D334" i="1"/>
  <c r="D342" i="1"/>
  <c r="D327" i="1"/>
  <c r="E327" i="1"/>
  <c r="F327" i="1"/>
  <c r="G327" i="1"/>
  <c r="H327" i="1"/>
  <c r="J327" i="1"/>
  <c r="A335" i="1"/>
  <c r="D335" i="1"/>
  <c r="D343" i="1"/>
  <c r="D345" i="1"/>
  <c r="D346" i="1"/>
  <c r="D351" i="1"/>
  <c r="D352" i="1"/>
  <c r="D353" i="1"/>
  <c r="D354" i="1"/>
  <c r="D355" i="1"/>
  <c r="D357" i="1"/>
  <c r="D360" i="1"/>
  <c r="E331" i="1"/>
  <c r="E339" i="1"/>
  <c r="E332" i="1"/>
  <c r="E340" i="1"/>
  <c r="E333" i="1"/>
  <c r="E341" i="1"/>
  <c r="E334" i="1"/>
  <c r="E342" i="1"/>
  <c r="E335" i="1"/>
  <c r="E343" i="1"/>
  <c r="E345" i="1"/>
  <c r="E346" i="1"/>
  <c r="E351" i="1"/>
  <c r="E352" i="1"/>
  <c r="E353" i="1"/>
  <c r="E354" i="1"/>
  <c r="E355" i="1"/>
  <c r="E357" i="1"/>
  <c r="E360" i="1"/>
  <c r="F331" i="1"/>
  <c r="F339" i="1"/>
  <c r="F332" i="1"/>
  <c r="F340" i="1"/>
  <c r="F333" i="1"/>
  <c r="F341" i="1"/>
  <c r="F334" i="1"/>
  <c r="F342" i="1"/>
  <c r="F335" i="1"/>
  <c r="F343" i="1"/>
  <c r="F345" i="1"/>
  <c r="F346" i="1"/>
  <c r="F351" i="1"/>
  <c r="F352" i="1"/>
  <c r="F353" i="1"/>
  <c r="F354" i="1"/>
  <c r="F355" i="1"/>
  <c r="F357" i="1"/>
  <c r="F360" i="1"/>
  <c r="G331" i="1"/>
  <c r="G339" i="1"/>
  <c r="G332" i="1"/>
  <c r="G340" i="1"/>
  <c r="G333" i="1"/>
  <c r="G341" i="1"/>
  <c r="G334" i="1"/>
  <c r="G342" i="1"/>
  <c r="G335" i="1"/>
  <c r="G343" i="1"/>
  <c r="G345" i="1"/>
  <c r="G346" i="1"/>
  <c r="G351" i="1"/>
  <c r="G352" i="1"/>
  <c r="G353" i="1"/>
  <c r="G354" i="1"/>
  <c r="G355" i="1"/>
  <c r="G357" i="1"/>
  <c r="G360" i="1"/>
  <c r="H331" i="1"/>
  <c r="H339" i="1"/>
  <c r="H332" i="1"/>
  <c r="H340" i="1"/>
  <c r="H333" i="1"/>
  <c r="H341" i="1"/>
  <c r="H334" i="1"/>
  <c r="H342" i="1"/>
  <c r="H335" i="1"/>
  <c r="H343" i="1"/>
  <c r="H345" i="1"/>
  <c r="H346" i="1"/>
  <c r="H351" i="1"/>
  <c r="H352" i="1"/>
  <c r="H353" i="1"/>
  <c r="H354" i="1"/>
  <c r="H355" i="1"/>
  <c r="H357" i="1"/>
  <c r="H360" i="1"/>
  <c r="J360" i="1"/>
  <c r="A368" i="1"/>
  <c r="D368" i="1"/>
  <c r="D376" i="1"/>
  <c r="D361" i="1"/>
  <c r="E361" i="1"/>
  <c r="F361" i="1"/>
  <c r="G361" i="1"/>
  <c r="H361" i="1"/>
  <c r="J361" i="1"/>
  <c r="A369" i="1"/>
  <c r="D369" i="1"/>
  <c r="D377" i="1"/>
  <c r="D362" i="1"/>
  <c r="E362" i="1"/>
  <c r="F362" i="1"/>
  <c r="G362" i="1"/>
  <c r="H362" i="1"/>
  <c r="J362" i="1"/>
  <c r="A370" i="1"/>
  <c r="D370" i="1"/>
  <c r="D378" i="1"/>
  <c r="D363" i="1"/>
  <c r="E363" i="1"/>
  <c r="F363" i="1"/>
  <c r="G363" i="1"/>
  <c r="H363" i="1"/>
  <c r="J363" i="1"/>
  <c r="A371" i="1"/>
  <c r="D371" i="1"/>
  <c r="D379" i="1"/>
  <c r="D364" i="1"/>
  <c r="E364" i="1"/>
  <c r="F364" i="1"/>
  <c r="G364" i="1"/>
  <c r="H364" i="1"/>
  <c r="J364" i="1"/>
  <c r="A372" i="1"/>
  <c r="D372" i="1"/>
  <c r="D380" i="1"/>
  <c r="D382" i="1"/>
  <c r="D383" i="1"/>
  <c r="D388" i="1"/>
  <c r="D389" i="1"/>
  <c r="D390" i="1"/>
  <c r="D391" i="1"/>
  <c r="D392" i="1"/>
  <c r="D394" i="1"/>
  <c r="D397" i="1"/>
  <c r="E368" i="1"/>
  <c r="E376" i="1"/>
  <c r="E369" i="1"/>
  <c r="E377" i="1"/>
  <c r="E370" i="1"/>
  <c r="E378" i="1"/>
  <c r="E371" i="1"/>
  <c r="E379" i="1"/>
  <c r="E372" i="1"/>
  <c r="E380" i="1"/>
  <c r="E382" i="1"/>
  <c r="E383" i="1"/>
  <c r="E388" i="1"/>
  <c r="E389" i="1"/>
  <c r="E390" i="1"/>
  <c r="E391" i="1"/>
  <c r="E392" i="1"/>
  <c r="E394" i="1"/>
  <c r="E397" i="1"/>
  <c r="F368" i="1"/>
  <c r="F376" i="1"/>
  <c r="F369" i="1"/>
  <c r="F377" i="1"/>
  <c r="F370" i="1"/>
  <c r="F378" i="1"/>
  <c r="F371" i="1"/>
  <c r="F379" i="1"/>
  <c r="F372" i="1"/>
  <c r="F380" i="1"/>
  <c r="F382" i="1"/>
  <c r="F383" i="1"/>
  <c r="F388" i="1"/>
  <c r="F389" i="1"/>
  <c r="F390" i="1"/>
  <c r="F391" i="1"/>
  <c r="F392" i="1"/>
  <c r="F394" i="1"/>
  <c r="F397" i="1"/>
  <c r="G368" i="1"/>
  <c r="G376" i="1"/>
  <c r="G369" i="1"/>
  <c r="G377" i="1"/>
  <c r="G370" i="1"/>
  <c r="G378" i="1"/>
  <c r="G371" i="1"/>
  <c r="G379" i="1"/>
  <c r="G372" i="1"/>
  <c r="G380" i="1"/>
  <c r="G382" i="1"/>
  <c r="G383" i="1"/>
  <c r="G388" i="1"/>
  <c r="G389" i="1"/>
  <c r="G390" i="1"/>
  <c r="G391" i="1"/>
  <c r="G392" i="1"/>
  <c r="G394" i="1"/>
  <c r="G397" i="1"/>
  <c r="H368" i="1"/>
  <c r="H376" i="1"/>
  <c r="H369" i="1"/>
  <c r="H377" i="1"/>
  <c r="H370" i="1"/>
  <c r="H378" i="1"/>
  <c r="H371" i="1"/>
  <c r="H379" i="1"/>
  <c r="H372" i="1"/>
  <c r="H380" i="1"/>
  <c r="H382" i="1"/>
  <c r="H383" i="1"/>
  <c r="H388" i="1"/>
  <c r="H389" i="1"/>
  <c r="H390" i="1"/>
  <c r="H391" i="1"/>
  <c r="H392" i="1"/>
  <c r="H394" i="1"/>
  <c r="H397" i="1"/>
  <c r="J397" i="1"/>
  <c r="A405" i="1"/>
  <c r="D405" i="1"/>
  <c r="D413" i="1"/>
  <c r="D398" i="1"/>
  <c r="E398" i="1"/>
  <c r="F398" i="1"/>
  <c r="G398" i="1"/>
  <c r="H398" i="1"/>
  <c r="J398" i="1"/>
  <c r="A406" i="1"/>
  <c r="D406" i="1"/>
  <c r="D414" i="1"/>
  <c r="D399" i="1"/>
  <c r="E399" i="1"/>
  <c r="F399" i="1"/>
  <c r="G399" i="1"/>
  <c r="H399" i="1"/>
  <c r="J399" i="1"/>
  <c r="A407" i="1"/>
  <c r="D407" i="1"/>
  <c r="D415" i="1"/>
  <c r="D400" i="1"/>
  <c r="E400" i="1"/>
  <c r="F400" i="1"/>
  <c r="G400" i="1"/>
  <c r="H400" i="1"/>
  <c r="J400" i="1"/>
  <c r="A408" i="1"/>
  <c r="D408" i="1"/>
  <c r="D416" i="1"/>
  <c r="D401" i="1"/>
  <c r="E401" i="1"/>
  <c r="F401" i="1"/>
  <c r="G401" i="1"/>
  <c r="H401" i="1"/>
  <c r="J401" i="1"/>
  <c r="A409" i="1"/>
  <c r="D409" i="1"/>
  <c r="D417" i="1"/>
  <c r="D419" i="1"/>
  <c r="D420" i="1"/>
  <c r="D425" i="1"/>
  <c r="D426" i="1"/>
  <c r="D427" i="1"/>
  <c r="D428" i="1"/>
  <c r="D429" i="1"/>
  <c r="D431" i="1"/>
  <c r="D434" i="1"/>
  <c r="E405" i="1"/>
  <c r="E413" i="1"/>
  <c r="E406" i="1"/>
  <c r="E414" i="1"/>
  <c r="E407" i="1"/>
  <c r="E415" i="1"/>
  <c r="E408" i="1"/>
  <c r="E416" i="1"/>
  <c r="E409" i="1"/>
  <c r="E417" i="1"/>
  <c r="E419" i="1"/>
  <c r="E420" i="1"/>
  <c r="E425" i="1"/>
  <c r="E426" i="1"/>
  <c r="E427" i="1"/>
  <c r="E428" i="1"/>
  <c r="E429" i="1"/>
  <c r="E431" i="1"/>
  <c r="E434" i="1"/>
  <c r="F405" i="1"/>
  <c r="F413" i="1"/>
  <c r="F406" i="1"/>
  <c r="F414" i="1"/>
  <c r="F407" i="1"/>
  <c r="F415" i="1"/>
  <c r="F408" i="1"/>
  <c r="F416" i="1"/>
  <c r="F409" i="1"/>
  <c r="F417" i="1"/>
  <c r="F419" i="1"/>
  <c r="F420" i="1"/>
  <c r="F425" i="1"/>
  <c r="F426" i="1"/>
  <c r="F427" i="1"/>
  <c r="F428" i="1"/>
  <c r="F429" i="1"/>
  <c r="F431" i="1"/>
  <c r="F434" i="1"/>
  <c r="G405" i="1"/>
  <c r="G413" i="1"/>
  <c r="G406" i="1"/>
  <c r="G414" i="1"/>
  <c r="G407" i="1"/>
  <c r="G415" i="1"/>
  <c r="G408" i="1"/>
  <c r="G416" i="1"/>
  <c r="G409" i="1"/>
  <c r="G417" i="1"/>
  <c r="G419" i="1"/>
  <c r="G420" i="1"/>
  <c r="G425" i="1"/>
  <c r="G426" i="1"/>
  <c r="G427" i="1"/>
  <c r="G428" i="1"/>
  <c r="G429" i="1"/>
  <c r="G431" i="1"/>
  <c r="G434" i="1"/>
  <c r="H405" i="1"/>
  <c r="H413" i="1"/>
  <c r="H406" i="1"/>
  <c r="H414" i="1"/>
  <c r="H407" i="1"/>
  <c r="H415" i="1"/>
  <c r="H408" i="1"/>
  <c r="H416" i="1"/>
  <c r="H409" i="1"/>
  <c r="H417" i="1"/>
  <c r="H419" i="1"/>
  <c r="H420" i="1"/>
  <c r="H425" i="1"/>
  <c r="H426" i="1"/>
  <c r="H427" i="1"/>
  <c r="H428" i="1"/>
  <c r="H429" i="1"/>
  <c r="H431" i="1"/>
  <c r="H434" i="1"/>
  <c r="J434" i="1"/>
  <c r="A442" i="1"/>
  <c r="D442" i="1"/>
  <c r="D450" i="1"/>
  <c r="D435" i="1"/>
  <c r="E435" i="1"/>
  <c r="F435" i="1"/>
  <c r="G435" i="1"/>
  <c r="H435" i="1"/>
  <c r="J435" i="1"/>
  <c r="A443" i="1"/>
  <c r="D443" i="1"/>
  <c r="D451" i="1"/>
  <c r="D436" i="1"/>
  <c r="E436" i="1"/>
  <c r="F436" i="1"/>
  <c r="G436" i="1"/>
  <c r="H436" i="1"/>
  <c r="J436" i="1"/>
  <c r="A444" i="1"/>
  <c r="D444" i="1"/>
  <c r="D452" i="1"/>
  <c r="D437" i="1"/>
  <c r="E437" i="1"/>
  <c r="F437" i="1"/>
  <c r="G437" i="1"/>
  <c r="H437" i="1"/>
  <c r="J437" i="1"/>
  <c r="A445" i="1"/>
  <c r="D445" i="1"/>
  <c r="D453" i="1"/>
  <c r="D438" i="1"/>
  <c r="E438" i="1"/>
  <c r="F438" i="1"/>
  <c r="G438" i="1"/>
  <c r="H438" i="1"/>
  <c r="J438" i="1"/>
  <c r="A446" i="1"/>
  <c r="D446" i="1"/>
  <c r="D454" i="1"/>
  <c r="D456" i="1"/>
  <c r="D457" i="1"/>
  <c r="D462" i="1"/>
  <c r="D463" i="1"/>
  <c r="D464" i="1"/>
  <c r="D465" i="1"/>
  <c r="D466" i="1"/>
  <c r="D468" i="1"/>
  <c r="D471" i="1"/>
  <c r="E442" i="1"/>
  <c r="E450" i="1"/>
  <c r="E443" i="1"/>
  <c r="E451" i="1"/>
  <c r="E444" i="1"/>
  <c r="E452" i="1"/>
  <c r="E445" i="1"/>
  <c r="E453" i="1"/>
  <c r="E446" i="1"/>
  <c r="E454" i="1"/>
  <c r="E456" i="1"/>
  <c r="E457" i="1"/>
  <c r="E462" i="1"/>
  <c r="E463" i="1"/>
  <c r="E464" i="1"/>
  <c r="E465" i="1"/>
  <c r="E466" i="1"/>
  <c r="E468" i="1"/>
  <c r="E471" i="1"/>
  <c r="F442" i="1"/>
  <c r="F450" i="1"/>
  <c r="F443" i="1"/>
  <c r="F451" i="1"/>
  <c r="F444" i="1"/>
  <c r="F452" i="1"/>
  <c r="F445" i="1"/>
  <c r="F453" i="1"/>
  <c r="F446" i="1"/>
  <c r="F454" i="1"/>
  <c r="F456" i="1"/>
  <c r="F457" i="1"/>
  <c r="F462" i="1"/>
  <c r="F463" i="1"/>
  <c r="F464" i="1"/>
  <c r="F465" i="1"/>
  <c r="F466" i="1"/>
  <c r="F468" i="1"/>
  <c r="F471" i="1"/>
  <c r="G442" i="1"/>
  <c r="G450" i="1"/>
  <c r="G443" i="1"/>
  <c r="G451" i="1"/>
  <c r="G444" i="1"/>
  <c r="G452" i="1"/>
  <c r="G445" i="1"/>
  <c r="G453" i="1"/>
  <c r="G446" i="1"/>
  <c r="G454" i="1"/>
  <c r="G456" i="1"/>
  <c r="G457" i="1"/>
  <c r="G462" i="1"/>
  <c r="G463" i="1"/>
  <c r="G464" i="1"/>
  <c r="G465" i="1"/>
  <c r="G466" i="1"/>
  <c r="G468" i="1"/>
  <c r="G471" i="1"/>
  <c r="H442" i="1"/>
  <c r="H450" i="1"/>
  <c r="H443" i="1"/>
  <c r="H451" i="1"/>
  <c r="H444" i="1"/>
  <c r="H452" i="1"/>
  <c r="H445" i="1"/>
  <c r="H453" i="1"/>
  <c r="H446" i="1"/>
  <c r="H454" i="1"/>
  <c r="H456" i="1"/>
  <c r="H457" i="1"/>
  <c r="H462" i="1"/>
  <c r="H463" i="1"/>
  <c r="H464" i="1"/>
  <c r="H465" i="1"/>
  <c r="H466" i="1"/>
  <c r="H468" i="1"/>
  <c r="H471" i="1"/>
  <c r="J471" i="1"/>
  <c r="A479" i="1"/>
  <c r="D479" i="1"/>
  <c r="D487" i="1"/>
  <c r="D472" i="1"/>
  <c r="E472" i="1"/>
  <c r="F472" i="1"/>
  <c r="G472" i="1"/>
  <c r="H472" i="1"/>
  <c r="J472" i="1"/>
  <c r="A480" i="1"/>
  <c r="D480" i="1"/>
  <c r="D488" i="1"/>
  <c r="D473" i="1"/>
  <c r="E473" i="1"/>
  <c r="F473" i="1"/>
  <c r="G473" i="1"/>
  <c r="H473" i="1"/>
  <c r="J473" i="1"/>
  <c r="A481" i="1"/>
  <c r="D481" i="1"/>
  <c r="D489" i="1"/>
  <c r="D474" i="1"/>
  <c r="E474" i="1"/>
  <c r="F474" i="1"/>
  <c r="G474" i="1"/>
  <c r="H474" i="1"/>
  <c r="J474" i="1"/>
  <c r="A482" i="1"/>
  <c r="D482" i="1"/>
  <c r="D490" i="1"/>
  <c r="D475" i="1"/>
  <c r="E475" i="1"/>
  <c r="F475" i="1"/>
  <c r="G475" i="1"/>
  <c r="H475" i="1"/>
  <c r="J475" i="1"/>
  <c r="A483" i="1"/>
  <c r="D483" i="1"/>
  <c r="D491" i="1"/>
  <c r="D493" i="1"/>
  <c r="D494" i="1"/>
  <c r="D499" i="1"/>
  <c r="D500" i="1"/>
  <c r="D501" i="1"/>
  <c r="D502" i="1"/>
  <c r="D503" i="1"/>
  <c r="D505" i="1"/>
  <c r="D508" i="1"/>
  <c r="E479" i="1"/>
  <c r="E487" i="1"/>
  <c r="E480" i="1"/>
  <c r="E488" i="1"/>
  <c r="E481" i="1"/>
  <c r="E489" i="1"/>
  <c r="E482" i="1"/>
  <c r="E490" i="1"/>
  <c r="E483" i="1"/>
  <c r="E491" i="1"/>
  <c r="E493" i="1"/>
  <c r="E494" i="1"/>
  <c r="E499" i="1"/>
  <c r="E500" i="1"/>
  <c r="E501" i="1"/>
  <c r="E502" i="1"/>
  <c r="E503" i="1"/>
  <c r="E505" i="1"/>
  <c r="E508" i="1"/>
  <c r="F479" i="1"/>
  <c r="F487" i="1"/>
  <c r="F480" i="1"/>
  <c r="F488" i="1"/>
  <c r="F481" i="1"/>
  <c r="F489" i="1"/>
  <c r="F482" i="1"/>
  <c r="F490" i="1"/>
  <c r="F483" i="1"/>
  <c r="F491" i="1"/>
  <c r="F493" i="1"/>
  <c r="F494" i="1"/>
  <c r="F499" i="1"/>
  <c r="F500" i="1"/>
  <c r="F501" i="1"/>
  <c r="F502" i="1"/>
  <c r="F503" i="1"/>
  <c r="F505" i="1"/>
  <c r="F508" i="1"/>
  <c r="G479" i="1"/>
  <c r="G487" i="1"/>
  <c r="G480" i="1"/>
  <c r="G488" i="1"/>
  <c r="G481" i="1"/>
  <c r="G489" i="1"/>
  <c r="G482" i="1"/>
  <c r="G490" i="1"/>
  <c r="G483" i="1"/>
  <c r="G491" i="1"/>
  <c r="G493" i="1"/>
  <c r="G494" i="1"/>
  <c r="G499" i="1"/>
  <c r="G500" i="1"/>
  <c r="G501" i="1"/>
  <c r="G502" i="1"/>
  <c r="G503" i="1"/>
  <c r="G505" i="1"/>
  <c r="G508" i="1"/>
  <c r="H479" i="1"/>
  <c r="H487" i="1"/>
  <c r="H480" i="1"/>
  <c r="H488" i="1"/>
  <c r="H481" i="1"/>
  <c r="H489" i="1"/>
  <c r="H482" i="1"/>
  <c r="H490" i="1"/>
  <c r="H483" i="1"/>
  <c r="H491" i="1"/>
  <c r="H493" i="1"/>
  <c r="H494" i="1"/>
  <c r="H499" i="1"/>
  <c r="H500" i="1"/>
  <c r="H501" i="1"/>
  <c r="H502" i="1"/>
  <c r="H503" i="1"/>
  <c r="H505" i="1"/>
  <c r="H508" i="1"/>
  <c r="J508" i="1"/>
  <c r="A516" i="1"/>
  <c r="D516" i="1"/>
  <c r="D524" i="1"/>
  <c r="D509" i="1"/>
  <c r="E509" i="1"/>
  <c r="F509" i="1"/>
  <c r="G509" i="1"/>
  <c r="H509" i="1"/>
  <c r="J509" i="1"/>
  <c r="A517" i="1"/>
  <c r="D517" i="1"/>
  <c r="D525" i="1"/>
  <c r="D510" i="1"/>
  <c r="E510" i="1"/>
  <c r="F510" i="1"/>
  <c r="G510" i="1"/>
  <c r="H510" i="1"/>
  <c r="J510" i="1"/>
  <c r="A518" i="1"/>
  <c r="D518" i="1"/>
  <c r="D526" i="1"/>
  <c r="D511" i="1"/>
  <c r="E511" i="1"/>
  <c r="F511" i="1"/>
  <c r="G511" i="1"/>
  <c r="H511" i="1"/>
  <c r="J511" i="1"/>
  <c r="A519" i="1"/>
  <c r="D519" i="1"/>
  <c r="D527" i="1"/>
  <c r="D512" i="1"/>
  <c r="E512" i="1"/>
  <c r="F512" i="1"/>
  <c r="G512" i="1"/>
  <c r="H512" i="1"/>
  <c r="J512" i="1"/>
  <c r="A520" i="1"/>
  <c r="D520" i="1"/>
  <c r="D528" i="1"/>
  <c r="D530" i="1"/>
  <c r="D531" i="1"/>
  <c r="D536" i="1"/>
  <c r="D537" i="1"/>
  <c r="D538" i="1"/>
  <c r="D539" i="1"/>
  <c r="D540" i="1"/>
  <c r="D542" i="1"/>
  <c r="D545" i="1"/>
  <c r="E516" i="1"/>
  <c r="E524" i="1"/>
  <c r="E517" i="1"/>
  <c r="E525" i="1"/>
  <c r="E518" i="1"/>
  <c r="E526" i="1"/>
  <c r="E519" i="1"/>
  <c r="E527" i="1"/>
  <c r="E520" i="1"/>
  <c r="E528" i="1"/>
  <c r="E530" i="1"/>
  <c r="E531" i="1"/>
  <c r="E536" i="1"/>
  <c r="E537" i="1"/>
  <c r="E538" i="1"/>
  <c r="E539" i="1"/>
  <c r="E540" i="1"/>
  <c r="E542" i="1"/>
  <c r="E545" i="1"/>
  <c r="F516" i="1"/>
  <c r="F524" i="1"/>
  <c r="F517" i="1"/>
  <c r="F525" i="1"/>
  <c r="F518" i="1"/>
  <c r="F526" i="1"/>
  <c r="F519" i="1"/>
  <c r="F527" i="1"/>
  <c r="F520" i="1"/>
  <c r="F528" i="1"/>
  <c r="F530" i="1"/>
  <c r="F531" i="1"/>
  <c r="F536" i="1"/>
  <c r="F537" i="1"/>
  <c r="F538" i="1"/>
  <c r="F539" i="1"/>
  <c r="F540" i="1"/>
  <c r="F542" i="1"/>
  <c r="F545" i="1"/>
  <c r="G516" i="1"/>
  <c r="G524" i="1"/>
  <c r="G517" i="1"/>
  <c r="G525" i="1"/>
  <c r="G518" i="1"/>
  <c r="G526" i="1"/>
  <c r="G519" i="1"/>
  <c r="G527" i="1"/>
  <c r="G520" i="1"/>
  <c r="G528" i="1"/>
  <c r="G530" i="1"/>
  <c r="G531" i="1"/>
  <c r="G536" i="1"/>
  <c r="G537" i="1"/>
  <c r="G538" i="1"/>
  <c r="G539" i="1"/>
  <c r="G540" i="1"/>
  <c r="G542" i="1"/>
  <c r="G545" i="1"/>
  <c r="H516" i="1"/>
  <c r="H524" i="1"/>
  <c r="H517" i="1"/>
  <c r="H525" i="1"/>
  <c r="H518" i="1"/>
  <c r="H526" i="1"/>
  <c r="H519" i="1"/>
  <c r="H527" i="1"/>
  <c r="H520" i="1"/>
  <c r="H528" i="1"/>
  <c r="H530" i="1"/>
  <c r="H531" i="1"/>
  <c r="H536" i="1"/>
  <c r="H537" i="1"/>
  <c r="H538" i="1"/>
  <c r="H539" i="1"/>
  <c r="H540" i="1"/>
  <c r="H542" i="1"/>
  <c r="H545" i="1"/>
  <c r="J545" i="1"/>
  <c r="A553" i="1"/>
  <c r="D553" i="1"/>
  <c r="D561" i="1"/>
  <c r="D546" i="1"/>
  <c r="E546" i="1"/>
  <c r="F546" i="1"/>
  <c r="G546" i="1"/>
  <c r="H546" i="1"/>
  <c r="J546" i="1"/>
  <c r="A554" i="1"/>
  <c r="D554" i="1"/>
  <c r="D562" i="1"/>
  <c r="D547" i="1"/>
  <c r="E547" i="1"/>
  <c r="F547" i="1"/>
  <c r="G547" i="1"/>
  <c r="H547" i="1"/>
  <c r="J547" i="1"/>
  <c r="A555" i="1"/>
  <c r="D555" i="1"/>
  <c r="D563" i="1"/>
  <c r="D548" i="1"/>
  <c r="E548" i="1"/>
  <c r="F548" i="1"/>
  <c r="G548" i="1"/>
  <c r="H548" i="1"/>
  <c r="J548" i="1"/>
  <c r="A556" i="1"/>
  <c r="D556" i="1"/>
  <c r="D564" i="1"/>
  <c r="D549" i="1"/>
  <c r="E549" i="1"/>
  <c r="F549" i="1"/>
  <c r="G549" i="1"/>
  <c r="H549" i="1"/>
  <c r="J549" i="1"/>
  <c r="A557" i="1"/>
  <c r="D557" i="1"/>
  <c r="D565" i="1"/>
  <c r="D567" i="1"/>
  <c r="D568" i="1"/>
  <c r="D573" i="1"/>
  <c r="D574" i="1"/>
  <c r="D575" i="1"/>
  <c r="D576" i="1"/>
  <c r="D577" i="1"/>
  <c r="D579" i="1"/>
  <c r="D582" i="1"/>
  <c r="E553" i="1"/>
  <c r="E561" i="1"/>
  <c r="E554" i="1"/>
  <c r="E562" i="1"/>
  <c r="E555" i="1"/>
  <c r="E563" i="1"/>
  <c r="E556" i="1"/>
  <c r="E564" i="1"/>
  <c r="E557" i="1"/>
  <c r="E565" i="1"/>
  <c r="E567" i="1"/>
  <c r="E568" i="1"/>
  <c r="E573" i="1"/>
  <c r="E574" i="1"/>
  <c r="E575" i="1"/>
  <c r="E576" i="1"/>
  <c r="E577" i="1"/>
  <c r="E579" i="1"/>
  <c r="E582" i="1"/>
  <c r="F553" i="1"/>
  <c r="F561" i="1"/>
  <c r="F554" i="1"/>
  <c r="F562" i="1"/>
  <c r="F555" i="1"/>
  <c r="F563" i="1"/>
  <c r="F556" i="1"/>
  <c r="F564" i="1"/>
  <c r="F557" i="1"/>
  <c r="F565" i="1"/>
  <c r="F567" i="1"/>
  <c r="F568" i="1"/>
  <c r="F573" i="1"/>
  <c r="F574" i="1"/>
  <c r="F575" i="1"/>
  <c r="F576" i="1"/>
  <c r="F577" i="1"/>
  <c r="F579" i="1"/>
  <c r="F582" i="1"/>
  <c r="G553" i="1"/>
  <c r="G561" i="1"/>
  <c r="G554" i="1"/>
  <c r="G562" i="1"/>
  <c r="G555" i="1"/>
  <c r="G563" i="1"/>
  <c r="G556" i="1"/>
  <c r="G564" i="1"/>
  <c r="G557" i="1"/>
  <c r="G565" i="1"/>
  <c r="G567" i="1"/>
  <c r="G568" i="1"/>
  <c r="G573" i="1"/>
  <c r="G574" i="1"/>
  <c r="G575" i="1"/>
  <c r="G576" i="1"/>
  <c r="G577" i="1"/>
  <c r="G579" i="1"/>
  <c r="G582" i="1"/>
  <c r="H553" i="1"/>
  <c r="H561" i="1"/>
  <c r="H554" i="1"/>
  <c r="H562" i="1"/>
  <c r="H555" i="1"/>
  <c r="H563" i="1"/>
  <c r="H556" i="1"/>
  <c r="H564" i="1"/>
  <c r="H557" i="1"/>
  <c r="H565" i="1"/>
  <c r="H567" i="1"/>
  <c r="H568" i="1"/>
  <c r="H573" i="1"/>
  <c r="H574" i="1"/>
  <c r="H575" i="1"/>
  <c r="H576" i="1"/>
  <c r="H577" i="1"/>
  <c r="H579" i="1"/>
  <c r="H582" i="1"/>
  <c r="J582" i="1"/>
  <c r="A590" i="1"/>
  <c r="D590" i="1"/>
  <c r="D598" i="1"/>
  <c r="D583" i="1"/>
  <c r="E583" i="1"/>
  <c r="F583" i="1"/>
  <c r="G583" i="1"/>
  <c r="H583" i="1"/>
  <c r="J583" i="1"/>
  <c r="A591" i="1"/>
  <c r="D591" i="1"/>
  <c r="D599" i="1"/>
  <c r="D584" i="1"/>
  <c r="E584" i="1"/>
  <c r="F584" i="1"/>
  <c r="G584" i="1"/>
  <c r="H584" i="1"/>
  <c r="J584" i="1"/>
  <c r="A592" i="1"/>
  <c r="D592" i="1"/>
  <c r="D600" i="1"/>
  <c r="D585" i="1"/>
  <c r="E585" i="1"/>
  <c r="F585" i="1"/>
  <c r="G585" i="1"/>
  <c r="H585" i="1"/>
  <c r="J585" i="1"/>
  <c r="A593" i="1"/>
  <c r="D593" i="1"/>
  <c r="D601" i="1"/>
  <c r="D586" i="1"/>
  <c r="E586" i="1"/>
  <c r="F586" i="1"/>
  <c r="G586" i="1"/>
  <c r="H586" i="1"/>
  <c r="J586" i="1"/>
  <c r="A594" i="1"/>
  <c r="D594" i="1"/>
  <c r="D602" i="1"/>
  <c r="D604" i="1"/>
  <c r="D605" i="1"/>
  <c r="D610" i="1"/>
  <c r="D611" i="1"/>
  <c r="D612" i="1"/>
  <c r="D613" i="1"/>
  <c r="D614" i="1"/>
  <c r="D616" i="1"/>
  <c r="D619" i="1"/>
  <c r="E590" i="1"/>
  <c r="E598" i="1"/>
  <c r="E591" i="1"/>
  <c r="E599" i="1"/>
  <c r="E592" i="1"/>
  <c r="E600" i="1"/>
  <c r="E593" i="1"/>
  <c r="E601" i="1"/>
  <c r="E594" i="1"/>
  <c r="E602" i="1"/>
  <c r="E604" i="1"/>
  <c r="E605" i="1"/>
  <c r="E610" i="1"/>
  <c r="E611" i="1"/>
  <c r="E612" i="1"/>
  <c r="E613" i="1"/>
  <c r="E614" i="1"/>
  <c r="E616" i="1"/>
  <c r="E619" i="1"/>
  <c r="F590" i="1"/>
  <c r="F598" i="1"/>
  <c r="F591" i="1"/>
  <c r="F599" i="1"/>
  <c r="F592" i="1"/>
  <c r="F600" i="1"/>
  <c r="F593" i="1"/>
  <c r="F601" i="1"/>
  <c r="F594" i="1"/>
  <c r="F602" i="1"/>
  <c r="F604" i="1"/>
  <c r="F605" i="1"/>
  <c r="F610" i="1"/>
  <c r="F611" i="1"/>
  <c r="F612" i="1"/>
  <c r="F613" i="1"/>
  <c r="F614" i="1"/>
  <c r="F616" i="1"/>
  <c r="F619" i="1"/>
  <c r="G590" i="1"/>
  <c r="G598" i="1"/>
  <c r="G591" i="1"/>
  <c r="G599" i="1"/>
  <c r="G592" i="1"/>
  <c r="G600" i="1"/>
  <c r="G593" i="1"/>
  <c r="G601" i="1"/>
  <c r="G594" i="1"/>
  <c r="G602" i="1"/>
  <c r="G604" i="1"/>
  <c r="G605" i="1"/>
  <c r="G610" i="1"/>
  <c r="G611" i="1"/>
  <c r="G612" i="1"/>
  <c r="G613" i="1"/>
  <c r="G614" i="1"/>
  <c r="G616" i="1"/>
  <c r="G619" i="1"/>
  <c r="H590" i="1"/>
  <c r="H598" i="1"/>
  <c r="H591" i="1"/>
  <c r="H599" i="1"/>
  <c r="H592" i="1"/>
  <c r="H600" i="1"/>
  <c r="H593" i="1"/>
  <c r="H601" i="1"/>
  <c r="H594" i="1"/>
  <c r="H602" i="1"/>
  <c r="H604" i="1"/>
  <c r="H605" i="1"/>
  <c r="H610" i="1"/>
  <c r="H611" i="1"/>
  <c r="H612" i="1"/>
  <c r="H613" i="1"/>
  <c r="H614" i="1"/>
  <c r="H616" i="1"/>
  <c r="H619" i="1"/>
  <c r="J619" i="1"/>
  <c r="A627" i="1"/>
  <c r="D627" i="1"/>
  <c r="D635" i="1"/>
  <c r="D620" i="1"/>
  <c r="E620" i="1"/>
  <c r="F620" i="1"/>
  <c r="G620" i="1"/>
  <c r="H620" i="1"/>
  <c r="J620" i="1"/>
  <c r="A628" i="1"/>
  <c r="D628" i="1"/>
  <c r="D636" i="1"/>
  <c r="D621" i="1"/>
  <c r="E621" i="1"/>
  <c r="F621" i="1"/>
  <c r="G621" i="1"/>
  <c r="H621" i="1"/>
  <c r="J621" i="1"/>
  <c r="A629" i="1"/>
  <c r="D629" i="1"/>
  <c r="D637" i="1"/>
  <c r="D622" i="1"/>
  <c r="E622" i="1"/>
  <c r="F622" i="1"/>
  <c r="G622" i="1"/>
  <c r="H622" i="1"/>
  <c r="J622" i="1"/>
  <c r="A630" i="1"/>
  <c r="D630" i="1"/>
  <c r="D638" i="1"/>
  <c r="D623" i="1"/>
  <c r="E623" i="1"/>
  <c r="F623" i="1"/>
  <c r="G623" i="1"/>
  <c r="H623" i="1"/>
  <c r="J623" i="1"/>
  <c r="A631" i="1"/>
  <c r="D631" i="1"/>
  <c r="D639" i="1"/>
  <c r="D641" i="1"/>
  <c r="D642" i="1"/>
  <c r="D647" i="1"/>
  <c r="D648" i="1"/>
  <c r="D649" i="1"/>
  <c r="D650" i="1"/>
  <c r="D651" i="1"/>
  <c r="D653" i="1"/>
  <c r="D656" i="1"/>
  <c r="E627" i="1"/>
  <c r="E635" i="1"/>
  <c r="E628" i="1"/>
  <c r="E636" i="1"/>
  <c r="E629" i="1"/>
  <c r="E637" i="1"/>
  <c r="E630" i="1"/>
  <c r="E638" i="1"/>
  <c r="E631" i="1"/>
  <c r="E639" i="1"/>
  <c r="E641" i="1"/>
  <c r="E642" i="1"/>
  <c r="E647" i="1"/>
  <c r="E648" i="1"/>
  <c r="E649" i="1"/>
  <c r="E650" i="1"/>
  <c r="E651" i="1"/>
  <c r="E653" i="1"/>
  <c r="E656" i="1"/>
  <c r="F627" i="1"/>
  <c r="F635" i="1"/>
  <c r="F628" i="1"/>
  <c r="F636" i="1"/>
  <c r="F629" i="1"/>
  <c r="F637" i="1"/>
  <c r="F630" i="1"/>
  <c r="F638" i="1"/>
  <c r="F631" i="1"/>
  <c r="F639" i="1"/>
  <c r="F641" i="1"/>
  <c r="F642" i="1"/>
  <c r="F647" i="1"/>
  <c r="F648" i="1"/>
  <c r="F649" i="1"/>
  <c r="F650" i="1"/>
  <c r="F651" i="1"/>
  <c r="F653" i="1"/>
  <c r="F656" i="1"/>
  <c r="G627" i="1"/>
  <c r="G635" i="1"/>
  <c r="G628" i="1"/>
  <c r="G636" i="1"/>
  <c r="G629" i="1"/>
  <c r="G637" i="1"/>
  <c r="G630" i="1"/>
  <c r="G638" i="1"/>
  <c r="G631" i="1"/>
  <c r="G639" i="1"/>
  <c r="G641" i="1"/>
  <c r="G642" i="1"/>
  <c r="G647" i="1"/>
  <c r="G648" i="1"/>
  <c r="G649" i="1"/>
  <c r="G650" i="1"/>
  <c r="G651" i="1"/>
  <c r="G653" i="1"/>
  <c r="G656" i="1"/>
  <c r="H627" i="1"/>
  <c r="H635" i="1"/>
  <c r="H628" i="1"/>
  <c r="H636" i="1"/>
  <c r="H629" i="1"/>
  <c r="H637" i="1"/>
  <c r="H630" i="1"/>
  <c r="H638" i="1"/>
  <c r="H631" i="1"/>
  <c r="H639" i="1"/>
  <c r="H641" i="1"/>
  <c r="H642" i="1"/>
  <c r="H647" i="1"/>
  <c r="H648" i="1"/>
  <c r="H649" i="1"/>
  <c r="H650" i="1"/>
  <c r="H651" i="1"/>
  <c r="H653" i="1"/>
  <c r="H656" i="1"/>
  <c r="J656" i="1"/>
  <c r="A664" i="1"/>
  <c r="D664" i="1"/>
  <c r="D672" i="1"/>
  <c r="D657" i="1"/>
  <c r="E657" i="1"/>
  <c r="F657" i="1"/>
  <c r="G657" i="1"/>
  <c r="H657" i="1"/>
  <c r="J657" i="1"/>
  <c r="A665" i="1"/>
  <c r="D665" i="1"/>
  <c r="D673" i="1"/>
  <c r="D658" i="1"/>
  <c r="E658" i="1"/>
  <c r="F658" i="1"/>
  <c r="G658" i="1"/>
  <c r="H658" i="1"/>
  <c r="J658" i="1"/>
  <c r="A666" i="1"/>
  <c r="D666" i="1"/>
  <c r="D674" i="1"/>
  <c r="D659" i="1"/>
  <c r="E659" i="1"/>
  <c r="F659" i="1"/>
  <c r="G659" i="1"/>
  <c r="H659" i="1"/>
  <c r="J659" i="1"/>
  <c r="A667" i="1"/>
  <c r="D667" i="1"/>
  <c r="D675" i="1"/>
  <c r="D660" i="1"/>
  <c r="E660" i="1"/>
  <c r="F660" i="1"/>
  <c r="G660" i="1"/>
  <c r="H660" i="1"/>
  <c r="J660" i="1"/>
  <c r="A668" i="1"/>
  <c r="D668" i="1"/>
  <c r="D676" i="1"/>
  <c r="D678" i="1"/>
  <c r="D679" i="1"/>
  <c r="D684" i="1"/>
  <c r="D685" i="1"/>
  <c r="D686" i="1"/>
  <c r="D687" i="1"/>
  <c r="D688" i="1"/>
  <c r="D690" i="1"/>
  <c r="D693" i="1"/>
  <c r="E664" i="1"/>
  <c r="E672" i="1"/>
  <c r="E665" i="1"/>
  <c r="E673" i="1"/>
  <c r="E666" i="1"/>
  <c r="E674" i="1"/>
  <c r="E667" i="1"/>
  <c r="E675" i="1"/>
  <c r="E668" i="1"/>
  <c r="E676" i="1"/>
  <c r="E678" i="1"/>
  <c r="E679" i="1"/>
  <c r="E684" i="1"/>
  <c r="E685" i="1"/>
  <c r="E686" i="1"/>
  <c r="E687" i="1"/>
  <c r="E688" i="1"/>
  <c r="E690" i="1"/>
  <c r="E693" i="1"/>
  <c r="F664" i="1"/>
  <c r="F672" i="1"/>
  <c r="F665" i="1"/>
  <c r="F673" i="1"/>
  <c r="F666" i="1"/>
  <c r="F674" i="1"/>
  <c r="F667" i="1"/>
  <c r="F675" i="1"/>
  <c r="F668" i="1"/>
  <c r="F676" i="1"/>
  <c r="F678" i="1"/>
  <c r="F679" i="1"/>
  <c r="F684" i="1"/>
  <c r="F685" i="1"/>
  <c r="F686" i="1"/>
  <c r="F687" i="1"/>
  <c r="F688" i="1"/>
  <c r="F690" i="1"/>
  <c r="F693" i="1"/>
  <c r="G664" i="1"/>
  <c r="G672" i="1"/>
  <c r="G665" i="1"/>
  <c r="G673" i="1"/>
  <c r="G666" i="1"/>
  <c r="G674" i="1"/>
  <c r="G667" i="1"/>
  <c r="G675" i="1"/>
  <c r="G668" i="1"/>
  <c r="G676" i="1"/>
  <c r="G678" i="1"/>
  <c r="G679" i="1"/>
  <c r="G684" i="1"/>
  <c r="G685" i="1"/>
  <c r="G686" i="1"/>
  <c r="G687" i="1"/>
  <c r="G688" i="1"/>
  <c r="G690" i="1"/>
  <c r="G693" i="1"/>
  <c r="H664" i="1"/>
  <c r="H672" i="1"/>
  <c r="H665" i="1"/>
  <c r="H673" i="1"/>
  <c r="H666" i="1"/>
  <c r="H674" i="1"/>
  <c r="H667" i="1"/>
  <c r="H675" i="1"/>
  <c r="H668" i="1"/>
  <c r="H676" i="1"/>
  <c r="H678" i="1"/>
  <c r="H679" i="1"/>
  <c r="H684" i="1"/>
  <c r="H685" i="1"/>
  <c r="H686" i="1"/>
  <c r="H687" i="1"/>
  <c r="H688" i="1"/>
  <c r="H690" i="1"/>
  <c r="H693" i="1"/>
  <c r="J693" i="1"/>
  <c r="A701" i="1"/>
  <c r="D701" i="1"/>
  <c r="D709" i="1"/>
  <c r="D694" i="1"/>
  <c r="E694" i="1"/>
  <c r="F694" i="1"/>
  <c r="G694" i="1"/>
  <c r="H694" i="1"/>
  <c r="J694" i="1"/>
  <c r="A702" i="1"/>
  <c r="D702" i="1"/>
  <c r="D710" i="1"/>
  <c r="D695" i="1"/>
  <c r="E695" i="1"/>
  <c r="F695" i="1"/>
  <c r="G695" i="1"/>
  <c r="H695" i="1"/>
  <c r="J695" i="1"/>
  <c r="A703" i="1"/>
  <c r="D703" i="1"/>
  <c r="D711" i="1"/>
  <c r="D696" i="1"/>
  <c r="E696" i="1"/>
  <c r="F696" i="1"/>
  <c r="G696" i="1"/>
  <c r="H696" i="1"/>
  <c r="J696" i="1"/>
  <c r="A704" i="1"/>
  <c r="D704" i="1"/>
  <c r="D712" i="1"/>
  <c r="D697" i="1"/>
  <c r="E697" i="1"/>
  <c r="F697" i="1"/>
  <c r="G697" i="1"/>
  <c r="H697" i="1"/>
  <c r="J697" i="1"/>
  <c r="A705" i="1"/>
  <c r="D705" i="1"/>
  <c r="D713" i="1"/>
  <c r="D715" i="1"/>
  <c r="D716" i="1"/>
  <c r="D721" i="1"/>
  <c r="D722" i="1"/>
  <c r="D723" i="1"/>
  <c r="D724" i="1"/>
  <c r="D725" i="1"/>
  <c r="D727" i="1"/>
  <c r="D730" i="1"/>
  <c r="E701" i="1"/>
  <c r="E709" i="1"/>
  <c r="E702" i="1"/>
  <c r="E710" i="1"/>
  <c r="E703" i="1"/>
  <c r="E711" i="1"/>
  <c r="E704" i="1"/>
  <c r="E712" i="1"/>
  <c r="E705" i="1"/>
  <c r="E713" i="1"/>
  <c r="E715" i="1"/>
  <c r="E716" i="1"/>
  <c r="E721" i="1"/>
  <c r="E722" i="1"/>
  <c r="E723" i="1"/>
  <c r="E724" i="1"/>
  <c r="E725" i="1"/>
  <c r="E727" i="1"/>
  <c r="E730" i="1"/>
  <c r="F701" i="1"/>
  <c r="F709" i="1"/>
  <c r="F702" i="1"/>
  <c r="F710" i="1"/>
  <c r="F703" i="1"/>
  <c r="F711" i="1"/>
  <c r="F704" i="1"/>
  <c r="F712" i="1"/>
  <c r="F705" i="1"/>
  <c r="F713" i="1"/>
  <c r="F715" i="1"/>
  <c r="F716" i="1"/>
  <c r="F721" i="1"/>
  <c r="F722" i="1"/>
  <c r="F723" i="1"/>
  <c r="F724" i="1"/>
  <c r="F725" i="1"/>
  <c r="F727" i="1"/>
  <c r="F730" i="1"/>
  <c r="G701" i="1"/>
  <c r="G709" i="1"/>
  <c r="G702" i="1"/>
  <c r="G710" i="1"/>
  <c r="G703" i="1"/>
  <c r="G711" i="1"/>
  <c r="G704" i="1"/>
  <c r="G712" i="1"/>
  <c r="G705" i="1"/>
  <c r="G713" i="1"/>
  <c r="G715" i="1"/>
  <c r="G716" i="1"/>
  <c r="G721" i="1"/>
  <c r="G722" i="1"/>
  <c r="G723" i="1"/>
  <c r="G724" i="1"/>
  <c r="G725" i="1"/>
  <c r="G727" i="1"/>
  <c r="G730" i="1"/>
  <c r="H701" i="1"/>
  <c r="H709" i="1"/>
  <c r="H702" i="1"/>
  <c r="H710" i="1"/>
  <c r="H703" i="1"/>
  <c r="H711" i="1"/>
  <c r="H704" i="1"/>
  <c r="H712" i="1"/>
  <c r="H705" i="1"/>
  <c r="H713" i="1"/>
  <c r="H715" i="1"/>
  <c r="H716" i="1"/>
  <c r="H721" i="1"/>
  <c r="H722" i="1"/>
  <c r="H723" i="1"/>
  <c r="H724" i="1"/>
  <c r="H725" i="1"/>
  <c r="H727" i="1"/>
  <c r="H730" i="1"/>
  <c r="J730" i="1"/>
  <c r="A738" i="1"/>
  <c r="D738" i="1"/>
  <c r="D746" i="1"/>
  <c r="D731" i="1"/>
  <c r="E731" i="1"/>
  <c r="F731" i="1"/>
  <c r="G731" i="1"/>
  <c r="H731" i="1"/>
  <c r="J731" i="1"/>
  <c r="A739" i="1"/>
  <c r="D739" i="1"/>
  <c r="D747" i="1"/>
  <c r="D732" i="1"/>
  <c r="E732" i="1"/>
  <c r="F732" i="1"/>
  <c r="G732" i="1"/>
  <c r="H732" i="1"/>
  <c r="J732" i="1"/>
  <c r="A740" i="1"/>
  <c r="D740" i="1"/>
  <c r="D748" i="1"/>
  <c r="D733" i="1"/>
  <c r="E733" i="1"/>
  <c r="F733" i="1"/>
  <c r="G733" i="1"/>
  <c r="H733" i="1"/>
  <c r="J733" i="1"/>
  <c r="A741" i="1"/>
  <c r="D741" i="1"/>
  <c r="D749" i="1"/>
  <c r="D734" i="1"/>
  <c r="E734" i="1"/>
  <c r="F734" i="1"/>
  <c r="G734" i="1"/>
  <c r="H734" i="1"/>
  <c r="J734" i="1"/>
  <c r="A742" i="1"/>
  <c r="D742" i="1"/>
  <c r="D750" i="1"/>
  <c r="D752" i="1"/>
  <c r="D753" i="1"/>
  <c r="D758" i="1"/>
  <c r="D759" i="1"/>
  <c r="D760" i="1"/>
  <c r="D761" i="1"/>
  <c r="D762" i="1"/>
  <c r="D764" i="1"/>
  <c r="D767" i="1"/>
  <c r="E738" i="1"/>
  <c r="E746" i="1"/>
  <c r="E739" i="1"/>
  <c r="E747" i="1"/>
  <c r="E740" i="1"/>
  <c r="E748" i="1"/>
  <c r="E741" i="1"/>
  <c r="E749" i="1"/>
  <c r="E742" i="1"/>
  <c r="E750" i="1"/>
  <c r="E752" i="1"/>
  <c r="E753" i="1"/>
  <c r="E758" i="1"/>
  <c r="E759" i="1"/>
  <c r="E760" i="1"/>
  <c r="E761" i="1"/>
  <c r="E762" i="1"/>
  <c r="E764" i="1"/>
  <c r="E767" i="1"/>
  <c r="F738" i="1"/>
  <c r="F746" i="1"/>
  <c r="F739" i="1"/>
  <c r="F747" i="1"/>
  <c r="F740" i="1"/>
  <c r="F748" i="1"/>
  <c r="F741" i="1"/>
  <c r="F749" i="1"/>
  <c r="F742" i="1"/>
  <c r="F750" i="1"/>
  <c r="F752" i="1"/>
  <c r="F753" i="1"/>
  <c r="F758" i="1"/>
  <c r="F759" i="1"/>
  <c r="F760" i="1"/>
  <c r="F761" i="1"/>
  <c r="F762" i="1"/>
  <c r="F764" i="1"/>
  <c r="F767" i="1"/>
  <c r="G738" i="1"/>
  <c r="G746" i="1"/>
  <c r="G739" i="1"/>
  <c r="G747" i="1"/>
  <c r="G740" i="1"/>
  <c r="G748" i="1"/>
  <c r="G741" i="1"/>
  <c r="G749" i="1"/>
  <c r="G742" i="1"/>
  <c r="G750" i="1"/>
  <c r="G752" i="1"/>
  <c r="G753" i="1"/>
  <c r="G758" i="1"/>
  <c r="G759" i="1"/>
  <c r="G760" i="1"/>
  <c r="G761" i="1"/>
  <c r="G762" i="1"/>
  <c r="G764" i="1"/>
  <c r="G767" i="1"/>
  <c r="H738" i="1"/>
  <c r="H746" i="1"/>
  <c r="H739" i="1"/>
  <c r="H747" i="1"/>
  <c r="H740" i="1"/>
  <c r="H748" i="1"/>
  <c r="H741" i="1"/>
  <c r="H749" i="1"/>
  <c r="H742" i="1"/>
  <c r="H750" i="1"/>
  <c r="H752" i="1"/>
  <c r="H753" i="1"/>
  <c r="H758" i="1"/>
  <c r="H759" i="1"/>
  <c r="H760" i="1"/>
  <c r="H761" i="1"/>
  <c r="H762" i="1"/>
  <c r="H764" i="1"/>
  <c r="H767" i="1"/>
  <c r="J767" i="1"/>
  <c r="K14" i="1"/>
  <c r="L14" i="1"/>
  <c r="D768" i="1"/>
  <c r="E768" i="1"/>
  <c r="F768" i="1"/>
  <c r="G768" i="1"/>
  <c r="H768" i="1"/>
  <c r="J768" i="1"/>
  <c r="K15" i="1"/>
  <c r="L15" i="1"/>
  <c r="D769" i="1"/>
  <c r="E769" i="1"/>
  <c r="F769" i="1"/>
  <c r="G769" i="1"/>
  <c r="H769" i="1"/>
  <c r="J769" i="1"/>
  <c r="K16" i="1"/>
  <c r="L16" i="1"/>
  <c r="D770" i="1"/>
  <c r="E770" i="1"/>
  <c r="F770" i="1"/>
  <c r="G770" i="1"/>
  <c r="H770" i="1"/>
  <c r="J770" i="1"/>
  <c r="K17" i="1"/>
  <c r="L17" i="1"/>
  <c r="D771" i="1"/>
  <c r="E771" i="1"/>
  <c r="F771" i="1"/>
  <c r="G771" i="1"/>
  <c r="H771" i="1"/>
  <c r="J771" i="1"/>
  <c r="K18" i="1"/>
  <c r="L18" i="1"/>
  <c r="F19" i="1"/>
  <c r="D19" i="1"/>
  <c r="C29" i="1"/>
  <c r="E19" i="1"/>
  <c r="C28" i="1"/>
  <c r="A35" i="1"/>
  <c r="A36" i="1"/>
  <c r="A37" i="1"/>
  <c r="A38" i="1"/>
  <c r="A39" i="1"/>
  <c r="L771" i="1"/>
  <c r="N18" i="1"/>
  <c r="L770" i="1"/>
  <c r="N17" i="1"/>
  <c r="L769" i="1"/>
  <c r="N16" i="1"/>
  <c r="L768" i="1"/>
  <c r="N15" i="1"/>
  <c r="L767" i="1"/>
  <c r="N14" i="1"/>
  <c r="L19" i="1"/>
  <c r="K19" i="1"/>
  <c r="J14" i="1"/>
  <c r="J15" i="1"/>
  <c r="J16" i="1"/>
  <c r="J17" i="1"/>
  <c r="J18" i="1"/>
  <c r="J19" i="1"/>
  <c r="J742" i="1"/>
  <c r="J741" i="1"/>
  <c r="J740" i="1"/>
  <c r="J739" i="1"/>
  <c r="J738" i="1"/>
  <c r="L734" i="1"/>
  <c r="L733" i="1"/>
  <c r="L732" i="1"/>
  <c r="L731" i="1"/>
  <c r="L730" i="1"/>
  <c r="J705" i="1"/>
  <c r="J704" i="1"/>
  <c r="J703" i="1"/>
  <c r="J702" i="1"/>
  <c r="J701" i="1"/>
  <c r="L697" i="1"/>
  <c r="L696" i="1"/>
  <c r="L695" i="1"/>
  <c r="L694" i="1"/>
  <c r="L693" i="1"/>
  <c r="J668" i="1"/>
  <c r="J667" i="1"/>
  <c r="J666" i="1"/>
  <c r="J665" i="1"/>
  <c r="J664" i="1"/>
  <c r="L660" i="1"/>
  <c r="L659" i="1"/>
  <c r="L658" i="1"/>
  <c r="L657" i="1"/>
  <c r="L656" i="1"/>
  <c r="J631" i="1"/>
  <c r="J630" i="1"/>
  <c r="J629" i="1"/>
  <c r="J628" i="1"/>
  <c r="J627" i="1"/>
  <c r="L623" i="1"/>
  <c r="L622" i="1"/>
  <c r="L621" i="1"/>
  <c r="L620" i="1"/>
  <c r="L619" i="1"/>
  <c r="J594" i="1"/>
  <c r="J593" i="1"/>
  <c r="J592" i="1"/>
  <c r="J591" i="1"/>
  <c r="J590" i="1"/>
  <c r="L586" i="1"/>
  <c r="L585" i="1"/>
  <c r="L584" i="1"/>
  <c r="L583" i="1"/>
  <c r="L582" i="1"/>
  <c r="J557" i="1"/>
  <c r="J556" i="1"/>
  <c r="J555" i="1"/>
  <c r="J554" i="1"/>
  <c r="J553" i="1"/>
  <c r="L549" i="1"/>
  <c r="L548" i="1"/>
  <c r="L547" i="1"/>
  <c r="L546" i="1"/>
  <c r="L545" i="1"/>
  <c r="J520" i="1"/>
  <c r="J519" i="1"/>
  <c r="J518" i="1"/>
  <c r="J517" i="1"/>
  <c r="J516" i="1"/>
  <c r="L512" i="1"/>
  <c r="L511" i="1"/>
  <c r="L510" i="1"/>
  <c r="L509" i="1"/>
  <c r="L508" i="1"/>
  <c r="J483" i="1"/>
  <c r="J482" i="1"/>
  <c r="J481" i="1"/>
  <c r="J480" i="1"/>
  <c r="J479" i="1"/>
  <c r="L475" i="1"/>
  <c r="L474" i="1"/>
  <c r="L473" i="1"/>
  <c r="L472" i="1"/>
  <c r="L471" i="1"/>
  <c r="J446" i="1"/>
  <c r="J445" i="1"/>
  <c r="J444" i="1"/>
  <c r="J443" i="1"/>
  <c r="J442" i="1"/>
  <c r="L438" i="1"/>
  <c r="L437" i="1"/>
  <c r="L436" i="1"/>
  <c r="L435" i="1"/>
  <c r="L434" i="1"/>
  <c r="J409" i="1"/>
  <c r="J408" i="1"/>
  <c r="J407" i="1"/>
  <c r="J406" i="1"/>
  <c r="J405" i="1"/>
  <c r="L401" i="1"/>
  <c r="L400" i="1"/>
  <c r="L399" i="1"/>
  <c r="L398" i="1"/>
  <c r="L397" i="1"/>
  <c r="J372" i="1"/>
  <c r="J371" i="1"/>
  <c r="J370" i="1"/>
  <c r="J369" i="1"/>
  <c r="J368" i="1"/>
  <c r="L364" i="1"/>
  <c r="L363" i="1"/>
  <c r="L362" i="1"/>
  <c r="L361" i="1"/>
  <c r="L360" i="1"/>
  <c r="J335" i="1"/>
  <c r="J334" i="1"/>
  <c r="J333" i="1"/>
  <c r="J332" i="1"/>
  <c r="J331" i="1"/>
  <c r="L327" i="1"/>
  <c r="L326" i="1"/>
  <c r="L325" i="1"/>
  <c r="L324" i="1"/>
  <c r="L323" i="1"/>
  <c r="L290" i="1"/>
  <c r="L289" i="1"/>
  <c r="L288" i="1"/>
  <c r="L287" i="1"/>
  <c r="L286" i="1"/>
  <c r="L253" i="1"/>
  <c r="L252" i="1"/>
  <c r="L251" i="1"/>
  <c r="L250" i="1"/>
  <c r="L249" i="1"/>
  <c r="L216" i="1"/>
  <c r="L215" i="1"/>
  <c r="L214" i="1"/>
  <c r="L213" i="1"/>
  <c r="L212" i="1"/>
  <c r="L179" i="1"/>
  <c r="L178" i="1"/>
  <c r="L177" i="1"/>
  <c r="L176" i="1"/>
  <c r="L175" i="1"/>
  <c r="L142" i="1"/>
  <c r="L141" i="1"/>
  <c r="L140" i="1"/>
  <c r="L139" i="1"/>
  <c r="L138" i="1"/>
  <c r="L105" i="1"/>
  <c r="L104" i="1"/>
  <c r="L103" i="1"/>
  <c r="L102" i="1"/>
  <c r="L101" i="1"/>
  <c r="J298" i="1"/>
  <c r="J297" i="1"/>
  <c r="J296" i="1"/>
  <c r="J295" i="1"/>
  <c r="J294" i="1"/>
  <c r="J261" i="1"/>
  <c r="J260" i="1"/>
  <c r="J259" i="1"/>
  <c r="J258" i="1"/>
  <c r="J257" i="1"/>
  <c r="J224" i="1"/>
  <c r="J223" i="1"/>
  <c r="J222" i="1"/>
  <c r="J221" i="1"/>
  <c r="J220" i="1"/>
  <c r="J187" i="1"/>
  <c r="J186" i="1"/>
  <c r="J185" i="1"/>
  <c r="J184" i="1"/>
  <c r="J183" i="1"/>
  <c r="J150" i="1"/>
  <c r="J149" i="1"/>
  <c r="J148" i="1"/>
  <c r="J147" i="1"/>
  <c r="J146" i="1"/>
  <c r="J113" i="1"/>
  <c r="J112" i="1"/>
  <c r="J111" i="1"/>
  <c r="J110" i="1"/>
  <c r="J109" i="1"/>
  <c r="J76" i="1"/>
  <c r="J75" i="1"/>
  <c r="J74" i="1"/>
  <c r="J73" i="1"/>
  <c r="J72" i="1"/>
</calcChain>
</file>

<file path=xl/comments1.xml><?xml version="1.0" encoding="utf-8"?>
<comments xmlns="http://schemas.openxmlformats.org/spreadsheetml/2006/main">
  <authors>
    <author>R. van Nes</author>
  </authors>
  <commentList>
    <comment ref="N13" authorId="0">
      <text>
        <r>
          <rPr>
            <b/>
            <sz val="9"/>
            <color indexed="81"/>
            <rFont val="Calibri"/>
            <family val="2"/>
          </rPr>
          <t>R. van Nes:</t>
        </r>
        <r>
          <rPr>
            <sz val="9"/>
            <color indexed="81"/>
            <rFont val="Calibri"/>
            <family val="2"/>
          </rPr>
          <t xml:space="preserve">
Dit laat de mate van convergentie zien</t>
        </r>
      </text>
    </comment>
    <comment ref="C28" authorId="0">
      <text>
        <r>
          <rPr>
            <b/>
            <sz val="9"/>
            <color indexed="81"/>
            <rFont val="Calibri"/>
            <family val="2"/>
          </rPr>
          <t>R. van Nes:</t>
        </r>
        <r>
          <rPr>
            <sz val="9"/>
            <color indexed="81"/>
            <rFont val="Calibri"/>
            <family val="2"/>
          </rPr>
          <t xml:space="preserve">
Deze waarden zijn nu exact op basis van de gegevens, iets andere waarden geeft natuurlijk andere resultaten.</t>
        </r>
      </text>
    </comment>
    <comment ref="G31" authorId="0">
      <text>
        <r>
          <rPr>
            <b/>
            <sz val="9"/>
            <color indexed="81"/>
            <rFont val="Calibri"/>
            <family val="2"/>
          </rPr>
          <t>R. van Nes:</t>
        </r>
        <r>
          <rPr>
            <sz val="9"/>
            <color indexed="81"/>
            <rFont val="Calibri"/>
            <family val="2"/>
          </rPr>
          <t xml:space="preserve">
Let op: Deze matrix voor de verdeling blijft steeds gelijk omdat de aantrekkelijkheid constant blijft
</t>
        </r>
      </text>
    </comment>
    <comment ref="C32" authorId="0">
      <text>
        <r>
          <rPr>
            <b/>
            <sz val="9"/>
            <color indexed="81"/>
            <rFont val="Calibri"/>
            <family val="2"/>
          </rPr>
          <t>R. van Nes:</t>
        </r>
        <r>
          <rPr>
            <sz val="9"/>
            <color indexed="81"/>
            <rFont val="Calibri"/>
            <family val="2"/>
          </rPr>
          <t xml:space="preserve">
Dit is min of meer de standaard aanname</t>
        </r>
      </text>
    </comment>
    <comment ref="C52" authorId="0">
      <text>
        <r>
          <rPr>
            <b/>
            <sz val="9"/>
            <color indexed="81"/>
            <rFont val="Calibri"/>
            <family val="2"/>
          </rPr>
          <t>R. van Nes:</t>
        </r>
        <r>
          <rPr>
            <sz val="9"/>
            <color indexed="81"/>
            <rFont val="Calibri"/>
            <family val="2"/>
          </rPr>
          <t xml:space="preserve">
Hier </t>
        </r>
        <r>
          <rPr>
            <b/>
            <sz val="9"/>
            <color indexed="81"/>
            <rFont val="Calibri"/>
            <family val="2"/>
          </rPr>
          <t>kan</t>
        </r>
        <r>
          <rPr>
            <sz val="9"/>
            <color indexed="81"/>
            <rFont val="Calibri"/>
            <family val="2"/>
          </rPr>
          <t xml:space="preserve"> je een andere gevoeligheid voor de afstand aannemen</t>
        </r>
      </text>
    </comment>
    <comment ref="G52" authorId="0">
      <text>
        <r>
          <rPr>
            <b/>
            <sz val="9"/>
            <color indexed="81"/>
            <rFont val="Calibri"/>
            <family val="2"/>
          </rPr>
          <t>R. van Nes:</t>
        </r>
        <r>
          <rPr>
            <sz val="9"/>
            <color indexed="81"/>
            <rFont val="Calibri"/>
            <family val="2"/>
          </rPr>
          <t xml:space="preserve">
Let op: ook deze matrix voor de verdeling blijft altijd gelijk</t>
        </r>
      </text>
    </comment>
    <comment ref="A71" authorId="0">
      <text>
        <r>
          <rPr>
            <b/>
            <sz val="9"/>
            <color indexed="81"/>
            <rFont val="Calibri"/>
            <family val="2"/>
          </rPr>
          <t>R. van Nes:</t>
        </r>
        <r>
          <rPr>
            <sz val="9"/>
            <color indexed="81"/>
            <rFont val="Calibri"/>
            <family val="2"/>
          </rPr>
          <t xml:space="preserve">
Hier wordt steeds het totaal aantal arbeidsplaatsen gebruikt. Alternatief is steeds naar de nieuwe arbeidsplaatsen te kijken. Consequntie is dan dat je de inwoners en arbeidsplaatsen over alle iteraties moet optellen.
</t>
        </r>
      </text>
    </comment>
  </commentList>
</comments>
</file>

<file path=xl/sharedStrings.xml><?xml version="1.0" encoding="utf-8"?>
<sst xmlns="http://schemas.openxmlformats.org/spreadsheetml/2006/main" count="1123" uniqueCount="53">
  <si>
    <t>A</t>
  </si>
  <si>
    <t>B</t>
  </si>
  <si>
    <t>C</t>
  </si>
  <si>
    <t>D</t>
  </si>
  <si>
    <t>E</t>
  </si>
  <si>
    <t>Inwoners</t>
  </si>
  <si>
    <t>Arbeidsplaatsen</t>
  </si>
  <si>
    <t>Totaal</t>
  </si>
  <si>
    <t xml:space="preserve"> </t>
  </si>
  <si>
    <t>Afstanden</t>
  </si>
  <si>
    <t>b=waarde</t>
  </si>
  <si>
    <t>Massa/dij^b</t>
  </si>
  <si>
    <t>Bi</t>
  </si>
  <si>
    <t>Basis</t>
  </si>
  <si>
    <t>Diensten</t>
  </si>
  <si>
    <t>Aantrekkelijkheid voor</t>
  </si>
  <si>
    <t>Wonen</t>
  </si>
  <si>
    <t>Dienstenbanen</t>
  </si>
  <si>
    <t>Aantrekkelijkheid voor verdeling werknemers</t>
  </si>
  <si>
    <t>Werknemers</t>
  </si>
  <si>
    <t>alfa</t>
  </si>
  <si>
    <t>beta</t>
  </si>
  <si>
    <t>b-waarde</t>
  </si>
  <si>
    <t>Aantrekkelijkheid voor dienstenbanen</t>
  </si>
  <si>
    <t>Bj</t>
  </si>
  <si>
    <t>WNij</t>
  </si>
  <si>
    <t>APDij</t>
  </si>
  <si>
    <t>APDi</t>
  </si>
  <si>
    <t>Verdelen werknemers</t>
  </si>
  <si>
    <t>Verdelen arbeidsplaatsen dienstensector</t>
  </si>
  <si>
    <t>ITERATIE 2</t>
  </si>
  <si>
    <t>ITERATIE 3</t>
  </si>
  <si>
    <t>Delta APDi</t>
  </si>
  <si>
    <t>ITERATIE 4</t>
  </si>
  <si>
    <t>ITERATIE 5</t>
  </si>
  <si>
    <t>ITERATIE 6</t>
  </si>
  <si>
    <t>ITERATIE 7</t>
  </si>
  <si>
    <t>ITERATIE 8</t>
  </si>
  <si>
    <t>ITERATIE 9</t>
  </si>
  <si>
    <t>ITERATIE 10</t>
  </si>
  <si>
    <t>ITERATIE 11</t>
  </si>
  <si>
    <t>ITERATIE 12</t>
  </si>
  <si>
    <t>ITERATIE 13</t>
  </si>
  <si>
    <t>ITERATIE 14</t>
  </si>
  <si>
    <t>ITERATIE 15</t>
  </si>
  <si>
    <t>ITERATIE 16</t>
  </si>
  <si>
    <t>ITERATIE 17</t>
  </si>
  <si>
    <t>ITERATIE 18</t>
  </si>
  <si>
    <t>ITERATIE 19</t>
  </si>
  <si>
    <t>ITERATIE 20</t>
  </si>
  <si>
    <t>Voorbeeld Lowry-model</t>
  </si>
  <si>
    <t>Resultaat na 20 iteraties</t>
  </si>
  <si>
    <t>Opmerking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</si>
</sst>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s>
  <fills count="6">
    <fill>
      <patternFill patternType="none"/>
    </fill>
    <fill>
      <patternFill patternType="gray125"/>
    </fill>
    <fill>
      <patternFill patternType="solid">
        <fgColor theme="8"/>
        <bgColor indexed="64"/>
      </patternFill>
    </fill>
    <fill>
      <patternFill patternType="solid">
        <fgColor rgb="FFFFFE9A"/>
        <bgColor indexed="64"/>
      </patternFill>
    </fill>
    <fill>
      <patternFill patternType="solid">
        <fgColor theme="6"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5">
    <xf numFmtId="0" fontId="0" fillId="0" borderId="0" xfId="0"/>
    <xf numFmtId="0" fontId="0" fillId="0" borderId="0" xfId="0" applyAlignment="1">
      <alignment horizontal="center"/>
    </xf>
    <xf numFmtId="0" fontId="0" fillId="2" borderId="0" xfId="0" applyFill="1" applyAlignment="1">
      <alignment horizontal="center"/>
    </xf>
    <xf numFmtId="1" fontId="0" fillId="0" borderId="0" xfId="0" applyNumberFormat="1"/>
    <xf numFmtId="164" fontId="0" fillId="0" borderId="0" xfId="0" applyNumberFormat="1" applyAlignment="1">
      <alignment horizontal="center"/>
    </xf>
    <xf numFmtId="0" fontId="0" fillId="0" borderId="0" xfId="0" applyAlignment="1">
      <alignment horizontal="right"/>
    </xf>
    <xf numFmtId="0" fontId="1" fillId="0" borderId="0" xfId="0" applyFont="1"/>
    <xf numFmtId="0" fontId="0" fillId="3" borderId="0" xfId="0" applyFill="1" applyAlignment="1">
      <alignment horizontal="center"/>
    </xf>
    <xf numFmtId="0" fontId="0" fillId="0" borderId="5" xfId="0" applyBorder="1"/>
    <xf numFmtId="0" fontId="0" fillId="0" borderId="8" xfId="0" applyBorder="1"/>
    <xf numFmtId="0" fontId="0" fillId="0" borderId="9" xfId="0" applyBorder="1"/>
    <xf numFmtId="0" fontId="0" fillId="0" borderId="1" xfId="0" applyBorder="1"/>
    <xf numFmtId="0" fontId="0" fillId="0" borderId="0" xfId="0" applyBorder="1"/>
    <xf numFmtId="0" fontId="0" fillId="0" borderId="8" xfId="0" applyFill="1" applyBorder="1"/>
    <xf numFmtId="0" fontId="0" fillId="0" borderId="10" xfId="0" applyFill="1" applyBorder="1"/>
    <xf numFmtId="0" fontId="0" fillId="0" borderId="9" xfId="0" applyFill="1" applyBorder="1"/>
    <xf numFmtId="0" fontId="0" fillId="0" borderId="10" xfId="0" applyBorder="1"/>
    <xf numFmtId="0" fontId="0" fillId="0" borderId="1" xfId="0" applyFill="1" applyBorder="1"/>
    <xf numFmtId="0" fontId="0" fillId="0" borderId="3" xfId="0" applyBorder="1" applyAlignment="1">
      <alignment horizontal="center"/>
    </xf>
    <xf numFmtId="0" fontId="0" fillId="0" borderId="4" xfId="0" applyBorder="1" applyAlignment="1">
      <alignment horizontal="center"/>
    </xf>
    <xf numFmtId="0" fontId="0" fillId="0" borderId="12" xfId="0" applyBorder="1"/>
    <xf numFmtId="0" fontId="0" fillId="3" borderId="0" xfId="0" applyFill="1" applyBorder="1" applyAlignment="1">
      <alignment horizontal="center"/>
    </xf>
    <xf numFmtId="0" fontId="0" fillId="3" borderId="1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4" fontId="0" fillId="0" borderId="0" xfId="0" applyNumberFormat="1" applyBorder="1" applyAlignment="1">
      <alignment horizontal="center"/>
    </xf>
    <xf numFmtId="164" fontId="0" fillId="0" borderId="11"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12" xfId="0" applyNumberFormat="1" applyBorder="1" applyAlignment="1">
      <alignment horizontal="center"/>
    </xf>
    <xf numFmtId="164" fontId="0" fillId="0" borderId="5" xfId="0" applyNumberFormat="1" applyBorder="1" applyAlignment="1">
      <alignment horizontal="center"/>
    </xf>
    <xf numFmtId="164" fontId="0" fillId="0" borderId="10" xfId="0" applyNumberFormat="1" applyBorder="1" applyAlignment="1">
      <alignment horizontal="right"/>
    </xf>
    <xf numFmtId="164" fontId="0" fillId="0" borderId="9" xfId="0" applyNumberFormat="1" applyBorder="1" applyAlignment="1">
      <alignment horizontal="right"/>
    </xf>
    <xf numFmtId="1" fontId="0" fillId="0" borderId="10" xfId="0" applyNumberFormat="1" applyBorder="1" applyAlignment="1">
      <alignment horizontal="right"/>
    </xf>
    <xf numFmtId="1" fontId="0" fillId="0" borderId="9" xfId="0" applyNumberFormat="1" applyBorder="1" applyAlignment="1">
      <alignment horizontal="right"/>
    </xf>
    <xf numFmtId="0" fontId="0" fillId="0" borderId="1" xfId="0" applyBorder="1" applyAlignment="1">
      <alignment horizontal="right"/>
    </xf>
    <xf numFmtId="0" fontId="0" fillId="4" borderId="1" xfId="0" applyFill="1" applyBorder="1" applyAlignment="1">
      <alignment horizontal="right"/>
    </xf>
    <xf numFmtId="1" fontId="0" fillId="4" borderId="10" xfId="0" applyNumberFormat="1" applyFill="1" applyBorder="1" applyAlignment="1">
      <alignment horizontal="right"/>
    </xf>
    <xf numFmtId="1" fontId="0" fillId="4" borderId="9" xfId="0" applyNumberFormat="1" applyFill="1" applyBorder="1" applyAlignment="1">
      <alignment horizontal="right"/>
    </xf>
    <xf numFmtId="1" fontId="1" fillId="4" borderId="10" xfId="0" applyNumberFormat="1" applyFont="1" applyFill="1" applyBorder="1" applyAlignment="1">
      <alignment horizontal="right"/>
    </xf>
    <xf numFmtId="1" fontId="1" fillId="4" borderId="11" xfId="0" applyNumberFormat="1" applyFont="1" applyFill="1" applyBorder="1" applyAlignment="1">
      <alignment horizontal="right"/>
    </xf>
    <xf numFmtId="1" fontId="1" fillId="4" borderId="9" xfId="0" applyNumberFormat="1" applyFont="1" applyFill="1" applyBorder="1" applyAlignment="1">
      <alignment horizontal="right"/>
    </xf>
    <xf numFmtId="1" fontId="1" fillId="4" borderId="7" xfId="0" applyNumberFormat="1" applyFont="1" applyFill="1" applyBorder="1" applyAlignment="1">
      <alignment horizontal="right"/>
    </xf>
    <xf numFmtId="1" fontId="1" fillId="4" borderId="1" xfId="0" applyNumberFormat="1" applyFont="1" applyFill="1" applyBorder="1"/>
    <xf numFmtId="0" fontId="1" fillId="4" borderId="1" xfId="0" applyFont="1" applyFill="1" applyBorder="1" applyAlignment="1">
      <alignment horizontal="right"/>
    </xf>
    <xf numFmtId="0" fontId="1" fillId="4" borderId="15" xfId="0" applyFont="1" applyFill="1" applyBorder="1" applyAlignment="1">
      <alignment horizontal="right"/>
    </xf>
    <xf numFmtId="2" fontId="0" fillId="3" borderId="0" xfId="0" applyNumberFormat="1" applyFill="1" applyAlignment="1">
      <alignment horizontal="right"/>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1" fontId="0" fillId="0" borderId="6" xfId="0" applyNumberFormat="1" applyBorder="1" applyAlignment="1">
      <alignment horizontal="center"/>
    </xf>
    <xf numFmtId="1" fontId="0" fillId="0" borderId="7" xfId="0" applyNumberFormat="1" applyBorder="1" applyAlignment="1">
      <alignment horizontal="center"/>
    </xf>
    <xf numFmtId="0" fontId="0" fillId="3" borderId="10" xfId="0" applyFill="1" applyBorder="1" applyAlignment="1">
      <alignment horizontal="right"/>
    </xf>
    <xf numFmtId="0" fontId="0" fillId="0" borderId="13" xfId="0" applyBorder="1" applyAlignment="1">
      <alignment horizontal="left"/>
    </xf>
    <xf numFmtId="0" fontId="0" fillId="0" borderId="15" xfId="0" applyBorder="1" applyAlignment="1">
      <alignment horizontal="left"/>
    </xf>
    <xf numFmtId="0" fontId="0" fillId="0" borderId="1" xfId="0" applyBorder="1" applyAlignment="1">
      <alignment horizontal="left"/>
    </xf>
    <xf numFmtId="0" fontId="0" fillId="5" borderId="0" xfId="0" applyFill="1" applyAlignment="1">
      <alignment horizontal="left"/>
    </xf>
  </cellXfs>
  <cellStyles count="1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800100</xdr:colOff>
      <xdr:row>2</xdr:row>
      <xdr:rowOff>127000</xdr:rowOff>
    </xdr:from>
    <xdr:to>
      <xdr:col>6</xdr:col>
      <xdr:colOff>0</xdr:colOff>
      <xdr:row>2</xdr:row>
      <xdr:rowOff>139700</xdr:rowOff>
    </xdr:to>
    <xdr:cxnSp macro="">
      <xdr:nvCxnSpPr>
        <xdr:cNvPr id="3" name="Rechte verbindingslijn 2"/>
        <xdr:cNvCxnSpPr/>
      </xdr:nvCxnSpPr>
      <xdr:spPr>
        <a:xfrm flipV="1">
          <a:off x="3276600" y="508000"/>
          <a:ext cx="1676400" cy="127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457200</xdr:colOff>
      <xdr:row>3</xdr:row>
      <xdr:rowOff>0</xdr:rowOff>
    </xdr:from>
    <xdr:to>
      <xdr:col>4</xdr:col>
      <xdr:colOff>381000</xdr:colOff>
      <xdr:row>5</xdr:row>
      <xdr:rowOff>177800</xdr:rowOff>
    </xdr:to>
    <xdr:cxnSp macro="">
      <xdr:nvCxnSpPr>
        <xdr:cNvPr id="6" name="Rechte verbindingslijn 5"/>
        <xdr:cNvCxnSpPr/>
      </xdr:nvCxnSpPr>
      <xdr:spPr>
        <a:xfrm>
          <a:off x="2933700" y="571500"/>
          <a:ext cx="749300" cy="5588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787400</xdr:colOff>
      <xdr:row>6</xdr:row>
      <xdr:rowOff>63500</xdr:rowOff>
    </xdr:from>
    <xdr:to>
      <xdr:col>4</xdr:col>
      <xdr:colOff>0</xdr:colOff>
      <xdr:row>6</xdr:row>
      <xdr:rowOff>76200</xdr:rowOff>
    </xdr:to>
    <xdr:cxnSp macro="">
      <xdr:nvCxnSpPr>
        <xdr:cNvPr id="9" name="Rechte verbindingslijn 8"/>
        <xdr:cNvCxnSpPr/>
      </xdr:nvCxnSpPr>
      <xdr:spPr>
        <a:xfrm>
          <a:off x="1612900" y="1206500"/>
          <a:ext cx="1689100" cy="127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355600</xdr:colOff>
      <xdr:row>3</xdr:row>
      <xdr:rowOff>25400</xdr:rowOff>
    </xdr:from>
    <xdr:to>
      <xdr:col>6</xdr:col>
      <xdr:colOff>495300</xdr:colOff>
      <xdr:row>5</xdr:row>
      <xdr:rowOff>165100</xdr:rowOff>
    </xdr:to>
    <xdr:cxnSp macro="">
      <xdr:nvCxnSpPr>
        <xdr:cNvPr id="12" name="Rechte verbindingslijn 11"/>
        <xdr:cNvCxnSpPr/>
      </xdr:nvCxnSpPr>
      <xdr:spPr>
        <a:xfrm flipV="1">
          <a:off x="3657600" y="596900"/>
          <a:ext cx="1790700" cy="5207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342900</xdr:colOff>
      <xdr:row>6</xdr:row>
      <xdr:rowOff>165100</xdr:rowOff>
    </xdr:from>
    <xdr:to>
      <xdr:col>5</xdr:col>
      <xdr:colOff>431800</xdr:colOff>
      <xdr:row>8</xdr:row>
      <xdr:rowOff>165100</xdr:rowOff>
    </xdr:to>
    <xdr:cxnSp macro="">
      <xdr:nvCxnSpPr>
        <xdr:cNvPr id="15" name="Rechte verbindingslijn 14"/>
        <xdr:cNvCxnSpPr/>
      </xdr:nvCxnSpPr>
      <xdr:spPr>
        <a:xfrm>
          <a:off x="3644900" y="1308100"/>
          <a:ext cx="914400" cy="3810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406400</xdr:colOff>
      <xdr:row>3</xdr:row>
      <xdr:rowOff>25400</xdr:rowOff>
    </xdr:from>
    <xdr:to>
      <xdr:col>6</xdr:col>
      <xdr:colOff>520700</xdr:colOff>
      <xdr:row>8</xdr:row>
      <xdr:rowOff>177800</xdr:rowOff>
    </xdr:to>
    <xdr:cxnSp macro="">
      <xdr:nvCxnSpPr>
        <xdr:cNvPr id="18" name="Rechte verbindingslijn 17"/>
        <xdr:cNvCxnSpPr/>
      </xdr:nvCxnSpPr>
      <xdr:spPr>
        <a:xfrm flipH="1">
          <a:off x="4533900" y="596900"/>
          <a:ext cx="939800" cy="11049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71"/>
  <sheetViews>
    <sheetView tabSelected="1" zoomScaleNormal="100" workbookViewId="0">
      <selection activeCell="J31" sqref="J31"/>
    </sheetView>
  </sheetViews>
  <sheetFormatPr defaultColWidth="11" defaultRowHeight="15.75" x14ac:dyDescent="0.25"/>
  <cols>
    <col min="4" max="6" width="10.875" style="1"/>
    <col min="7" max="7" width="13.375" style="1" customWidth="1"/>
    <col min="8" max="8" width="15.875" style="1" customWidth="1"/>
    <col min="10" max="10" width="14.375" customWidth="1"/>
    <col min="11" max="11" width="13.625" customWidth="1"/>
    <col min="12" max="12" width="14.125" customWidth="1"/>
  </cols>
  <sheetData>
    <row r="1" spans="1:14" x14ac:dyDescent="0.25">
      <c r="A1" s="6" t="s">
        <v>50</v>
      </c>
    </row>
    <row r="2" spans="1:14" x14ac:dyDescent="0.25">
      <c r="H2"/>
    </row>
    <row r="3" spans="1:14" x14ac:dyDescent="0.25">
      <c r="D3" s="2" t="s">
        <v>0</v>
      </c>
      <c r="G3" s="2" t="s">
        <v>1</v>
      </c>
      <c r="H3"/>
    </row>
    <row r="4" spans="1:14" x14ac:dyDescent="0.25">
      <c r="H4"/>
    </row>
    <row r="5" spans="1:14" x14ac:dyDescent="0.25">
      <c r="H5"/>
    </row>
    <row r="6" spans="1:14" x14ac:dyDescent="0.25">
      <c r="H6"/>
    </row>
    <row r="7" spans="1:14" x14ac:dyDescent="0.25">
      <c r="B7" s="2" t="s">
        <v>3</v>
      </c>
      <c r="E7" s="2" t="s">
        <v>2</v>
      </c>
      <c r="H7"/>
    </row>
    <row r="8" spans="1:14" x14ac:dyDescent="0.25">
      <c r="H8"/>
    </row>
    <row r="9" spans="1:14" x14ac:dyDescent="0.25">
      <c r="J9" t="s">
        <v>8</v>
      </c>
    </row>
    <row r="10" spans="1:14" x14ac:dyDescent="0.25">
      <c r="F10" s="2" t="s">
        <v>4</v>
      </c>
      <c r="J10" s="6" t="s">
        <v>51</v>
      </c>
    </row>
    <row r="12" spans="1:14" x14ac:dyDescent="0.25">
      <c r="C12" s="13"/>
      <c r="D12" s="52" t="s">
        <v>5</v>
      </c>
      <c r="E12" s="63" t="s">
        <v>6</v>
      </c>
      <c r="F12" s="26"/>
      <c r="G12" s="61" t="s">
        <v>15</v>
      </c>
      <c r="H12" s="62"/>
      <c r="I12" s="12"/>
    </row>
    <row r="13" spans="1:14" x14ac:dyDescent="0.25">
      <c r="C13" s="15"/>
      <c r="D13" s="54" t="s">
        <v>8</v>
      </c>
      <c r="E13" s="55" t="s">
        <v>13</v>
      </c>
      <c r="F13" s="53" t="s">
        <v>14</v>
      </c>
      <c r="G13" s="53" t="s">
        <v>16</v>
      </c>
      <c r="H13" s="53" t="s">
        <v>17</v>
      </c>
      <c r="I13" s="12"/>
      <c r="J13" s="49" t="s">
        <v>6</v>
      </c>
      <c r="K13" s="49" t="s">
        <v>17</v>
      </c>
      <c r="L13" s="50" t="s">
        <v>5</v>
      </c>
      <c r="N13" s="41" t="s">
        <v>32</v>
      </c>
    </row>
    <row r="14" spans="1:14" x14ac:dyDescent="0.25">
      <c r="C14" s="14" t="s">
        <v>0</v>
      </c>
      <c r="D14" s="60">
        <v>20000</v>
      </c>
      <c r="E14" s="60">
        <v>2000</v>
      </c>
      <c r="F14" s="60">
        <v>8000</v>
      </c>
      <c r="G14" s="60">
        <v>500</v>
      </c>
      <c r="H14" s="60">
        <v>200</v>
      </c>
      <c r="J14" s="44">
        <f>+J767+A$35</f>
        <v>7164.9787828852959</v>
      </c>
      <c r="K14" s="44">
        <f>+J767</f>
        <v>5164.9787828852959</v>
      </c>
      <c r="L14" s="45">
        <f>+D753</f>
        <v>17056.945876462785</v>
      </c>
      <c r="N14" s="42">
        <f>+L767</f>
        <v>0.29263675707625225</v>
      </c>
    </row>
    <row r="15" spans="1:14" x14ac:dyDescent="0.25">
      <c r="C15" s="14" t="s">
        <v>1</v>
      </c>
      <c r="D15" s="60">
        <v>5000</v>
      </c>
      <c r="E15" s="60">
        <v>100</v>
      </c>
      <c r="F15" s="60">
        <v>900</v>
      </c>
      <c r="G15" s="60">
        <v>200</v>
      </c>
      <c r="H15" s="60">
        <v>20</v>
      </c>
      <c r="J15" s="44">
        <f>+J768+A$36</f>
        <v>1508.8798081864306</v>
      </c>
      <c r="K15" s="44">
        <f>+J768</f>
        <v>1408.8798081864306</v>
      </c>
      <c r="L15" s="45">
        <f>+E753</f>
        <v>5107.962194220182</v>
      </c>
      <c r="N15" s="42">
        <f t="shared" ref="N15:N18" si="0">+L768</f>
        <v>0.15643221752088721</v>
      </c>
    </row>
    <row r="16" spans="1:14" x14ac:dyDescent="0.25">
      <c r="C16" s="14" t="s">
        <v>2</v>
      </c>
      <c r="D16" s="60">
        <v>30000</v>
      </c>
      <c r="E16" s="60">
        <v>3000</v>
      </c>
      <c r="F16" s="60">
        <v>7000</v>
      </c>
      <c r="G16" s="60">
        <v>500</v>
      </c>
      <c r="H16" s="60">
        <v>200</v>
      </c>
      <c r="J16" s="44">
        <f>+J769+A$37</f>
        <v>9586.2162843707083</v>
      </c>
      <c r="K16" s="44">
        <f>+J769</f>
        <v>6586.2162843707092</v>
      </c>
      <c r="L16" s="45">
        <f>+F753</f>
        <v>24376.217309788335</v>
      </c>
      <c r="N16" s="42">
        <f t="shared" si="0"/>
        <v>0.28668167419709789</v>
      </c>
    </row>
    <row r="17" spans="1:14" x14ac:dyDescent="0.25">
      <c r="C17" s="14" t="s">
        <v>3</v>
      </c>
      <c r="D17" s="60">
        <v>100</v>
      </c>
      <c r="E17" s="60">
        <v>4500</v>
      </c>
      <c r="F17" s="60">
        <v>500</v>
      </c>
      <c r="G17" s="60">
        <v>2</v>
      </c>
      <c r="H17" s="60">
        <v>0</v>
      </c>
      <c r="J17" s="44">
        <f>+J770+A$38</f>
        <v>4500</v>
      </c>
      <c r="K17" s="44">
        <f>+J770</f>
        <v>0</v>
      </c>
      <c r="L17" s="45">
        <f>+G753</f>
        <v>270.34961974398811</v>
      </c>
      <c r="N17" s="42">
        <f t="shared" si="0"/>
        <v>0</v>
      </c>
    </row>
    <row r="18" spans="1:14" x14ac:dyDescent="0.25">
      <c r="C18" s="14" t="s">
        <v>4</v>
      </c>
      <c r="D18" s="60">
        <v>3000</v>
      </c>
      <c r="E18" s="60">
        <v>100</v>
      </c>
      <c r="F18" s="60">
        <v>400</v>
      </c>
      <c r="G18" s="60">
        <v>200</v>
      </c>
      <c r="H18" s="60">
        <v>100</v>
      </c>
      <c r="J18" s="46">
        <f>+J771+A$39</f>
        <v>3738.0776543761795</v>
      </c>
      <c r="K18" s="46">
        <f>+J771</f>
        <v>3638.0776543761795</v>
      </c>
      <c r="L18" s="47">
        <f>+H753</f>
        <v>11282.135832074091</v>
      </c>
      <c r="N18" s="43">
        <f t="shared" si="0"/>
        <v>0.33094344403298237</v>
      </c>
    </row>
    <row r="19" spans="1:14" x14ac:dyDescent="0.25">
      <c r="C19" s="17" t="s">
        <v>7</v>
      </c>
      <c r="D19" s="40">
        <f>SUM(D14:D18)</f>
        <v>58100</v>
      </c>
      <c r="E19" s="40">
        <f>SUM(E14:E18)</f>
        <v>9700</v>
      </c>
      <c r="F19" s="40">
        <f>SUM(F14:F18)</f>
        <v>16800</v>
      </c>
      <c r="G19" s="40"/>
      <c r="H19" s="40"/>
      <c r="J19" s="48">
        <f>SUM(J14:J18)</f>
        <v>26498.152529818613</v>
      </c>
      <c r="K19" s="48">
        <f t="shared" ref="K19:L19" si="1">SUM(K14:K18)</f>
        <v>16798.152529818613</v>
      </c>
      <c r="L19" s="48">
        <f t="shared" si="1"/>
        <v>58093.610832289385</v>
      </c>
    </row>
    <row r="21" spans="1:14" x14ac:dyDescent="0.25">
      <c r="C21" s="11" t="s">
        <v>9</v>
      </c>
      <c r="D21" s="25" t="s">
        <v>0</v>
      </c>
      <c r="E21" s="25" t="s">
        <v>1</v>
      </c>
      <c r="F21" s="25" t="s">
        <v>2</v>
      </c>
      <c r="G21" s="25" t="s">
        <v>3</v>
      </c>
      <c r="H21" s="26" t="s">
        <v>4</v>
      </c>
    </row>
    <row r="22" spans="1:14" x14ac:dyDescent="0.25">
      <c r="C22" s="16" t="s">
        <v>0</v>
      </c>
      <c r="D22" s="21">
        <v>5</v>
      </c>
      <c r="E22" s="21">
        <v>10</v>
      </c>
      <c r="F22" s="21">
        <v>10</v>
      </c>
      <c r="G22" s="21">
        <v>20</v>
      </c>
      <c r="H22" s="22">
        <v>20</v>
      </c>
      <c r="K22" s="3"/>
      <c r="L22" s="3"/>
    </row>
    <row r="23" spans="1:14" x14ac:dyDescent="0.25">
      <c r="C23" s="16" t="s">
        <v>1</v>
      </c>
      <c r="D23" s="21">
        <v>10</v>
      </c>
      <c r="E23" s="21">
        <v>2</v>
      </c>
      <c r="F23" s="21">
        <v>15</v>
      </c>
      <c r="G23" s="21">
        <v>25</v>
      </c>
      <c r="H23" s="22">
        <v>20</v>
      </c>
      <c r="K23" s="3"/>
      <c r="L23" s="3"/>
    </row>
    <row r="24" spans="1:14" x14ac:dyDescent="0.25">
      <c r="C24" s="16" t="s">
        <v>2</v>
      </c>
      <c r="D24" s="21">
        <v>10</v>
      </c>
      <c r="E24" s="21">
        <v>15</v>
      </c>
      <c r="F24" s="21">
        <v>5</v>
      </c>
      <c r="G24" s="21">
        <v>10</v>
      </c>
      <c r="H24" s="22">
        <v>10</v>
      </c>
      <c r="K24" s="3"/>
      <c r="L24" s="3"/>
    </row>
    <row r="25" spans="1:14" x14ac:dyDescent="0.25">
      <c r="C25" s="16" t="s">
        <v>3</v>
      </c>
      <c r="D25" s="21">
        <v>20</v>
      </c>
      <c r="E25" s="21">
        <v>25</v>
      </c>
      <c r="F25" s="21">
        <v>10</v>
      </c>
      <c r="G25" s="21">
        <v>3</v>
      </c>
      <c r="H25" s="22">
        <v>10</v>
      </c>
      <c r="K25" s="3"/>
      <c r="L25" s="3"/>
    </row>
    <row r="26" spans="1:14" x14ac:dyDescent="0.25">
      <c r="C26" s="10" t="s">
        <v>4</v>
      </c>
      <c r="D26" s="23">
        <v>20</v>
      </c>
      <c r="E26" s="23">
        <v>20</v>
      </c>
      <c r="F26" s="23">
        <v>10</v>
      </c>
      <c r="G26" s="23">
        <v>10</v>
      </c>
      <c r="H26" s="24">
        <v>2</v>
      </c>
      <c r="K26" s="3"/>
      <c r="L26" s="3"/>
    </row>
    <row r="27" spans="1:14" x14ac:dyDescent="0.25">
      <c r="K27" s="3"/>
      <c r="L27" s="3"/>
    </row>
    <row r="28" spans="1:14" x14ac:dyDescent="0.25">
      <c r="B28" t="s">
        <v>20</v>
      </c>
      <c r="C28" s="51">
        <f>+D19/(E19+F19)</f>
        <v>2.1924528301886794</v>
      </c>
      <c r="K28" s="3"/>
      <c r="L28" s="3"/>
    </row>
    <row r="29" spans="1:14" x14ac:dyDescent="0.25">
      <c r="B29" t="s">
        <v>21</v>
      </c>
      <c r="C29" s="51">
        <f>+F19/D19</f>
        <v>0.28915662650602408</v>
      </c>
    </row>
    <row r="31" spans="1:14" x14ac:dyDescent="0.25">
      <c r="A31" t="s">
        <v>28</v>
      </c>
      <c r="D31" s="1" t="s">
        <v>18</v>
      </c>
      <c r="G31" s="64" t="s">
        <v>52</v>
      </c>
    </row>
    <row r="32" spans="1:14" x14ac:dyDescent="0.25">
      <c r="B32" t="s">
        <v>10</v>
      </c>
      <c r="C32" s="7">
        <v>2</v>
      </c>
      <c r="D32" s="1">
        <f>+G14</f>
        <v>500</v>
      </c>
      <c r="E32" s="1">
        <f>+G15</f>
        <v>200</v>
      </c>
      <c r="F32" s="1">
        <f>+G16</f>
        <v>500</v>
      </c>
      <c r="G32" s="1">
        <f>+G17</f>
        <v>2</v>
      </c>
      <c r="H32" s="1">
        <f>+G18</f>
        <v>200</v>
      </c>
    </row>
    <row r="34" spans="1:11" x14ac:dyDescent="0.25">
      <c r="A34" t="s">
        <v>6</v>
      </c>
      <c r="C34" s="11" t="s">
        <v>11</v>
      </c>
      <c r="D34" s="18" t="s">
        <v>0</v>
      </c>
      <c r="E34" s="18" t="s">
        <v>1</v>
      </c>
      <c r="F34" s="18" t="s">
        <v>2</v>
      </c>
      <c r="G34" s="18" t="s">
        <v>3</v>
      </c>
      <c r="H34" s="19" t="s">
        <v>4</v>
      </c>
      <c r="J34" s="40" t="s">
        <v>12</v>
      </c>
      <c r="K34" s="5"/>
    </row>
    <row r="35" spans="1:11" x14ac:dyDescent="0.25">
      <c r="A35">
        <f>+E14</f>
        <v>2000</v>
      </c>
      <c r="C35" s="20" t="s">
        <v>0</v>
      </c>
      <c r="D35" s="31">
        <f>+D32/D22^$C$32</f>
        <v>20</v>
      </c>
      <c r="E35" s="32">
        <f t="shared" ref="E35:H35" si="2">+E32/E22^$C$32</f>
        <v>2</v>
      </c>
      <c r="F35" s="32">
        <f t="shared" si="2"/>
        <v>5</v>
      </c>
      <c r="G35" s="32">
        <f t="shared" si="2"/>
        <v>5.0000000000000001E-3</v>
      </c>
      <c r="H35" s="33">
        <f t="shared" si="2"/>
        <v>0.5</v>
      </c>
      <c r="J35" s="36">
        <f>+SUM(D35:H35)</f>
        <v>27.504999999999999</v>
      </c>
      <c r="K35" s="5"/>
    </row>
    <row r="36" spans="1:11" x14ac:dyDescent="0.25">
      <c r="A36">
        <f>+E15</f>
        <v>100</v>
      </c>
      <c r="C36" s="20" t="s">
        <v>1</v>
      </c>
      <c r="D36" s="34">
        <f>+D32/D23^$C$32</f>
        <v>5</v>
      </c>
      <c r="E36" s="27">
        <f t="shared" ref="E36:H36" si="3">+E32/E23^$C$32</f>
        <v>50</v>
      </c>
      <c r="F36" s="27">
        <f t="shared" si="3"/>
        <v>2.2222222222222223</v>
      </c>
      <c r="G36" s="27">
        <f t="shared" si="3"/>
        <v>3.2000000000000002E-3</v>
      </c>
      <c r="H36" s="28">
        <f t="shared" si="3"/>
        <v>0.5</v>
      </c>
      <c r="J36" s="36">
        <f>+SUM(D36:H36)</f>
        <v>57.725422222222221</v>
      </c>
      <c r="K36" s="5"/>
    </row>
    <row r="37" spans="1:11" x14ac:dyDescent="0.25">
      <c r="A37">
        <f>+E16</f>
        <v>3000</v>
      </c>
      <c r="C37" s="20" t="s">
        <v>2</v>
      </c>
      <c r="D37" s="34">
        <f>+D32/D24^$C$32</f>
        <v>5</v>
      </c>
      <c r="E37" s="27">
        <f t="shared" ref="E37:H37" si="4">+E32/E24^$C$32</f>
        <v>0.88888888888888884</v>
      </c>
      <c r="F37" s="27">
        <f t="shared" si="4"/>
        <v>20</v>
      </c>
      <c r="G37" s="27">
        <f t="shared" si="4"/>
        <v>0.02</v>
      </c>
      <c r="H37" s="28">
        <f t="shared" si="4"/>
        <v>2</v>
      </c>
      <c r="J37" s="36">
        <f>+SUM(D37:H37)</f>
        <v>27.908888888888889</v>
      </c>
      <c r="K37" s="5"/>
    </row>
    <row r="38" spans="1:11" x14ac:dyDescent="0.25">
      <c r="A38">
        <f>+E17</f>
        <v>4500</v>
      </c>
      <c r="C38" s="20" t="s">
        <v>3</v>
      </c>
      <c r="D38" s="34">
        <f>+D32/D25^$C$32</f>
        <v>1.25</v>
      </c>
      <c r="E38" s="27">
        <f t="shared" ref="E38:H38" si="5">+E32/E25^$C$32</f>
        <v>0.32</v>
      </c>
      <c r="F38" s="27">
        <f t="shared" si="5"/>
        <v>5</v>
      </c>
      <c r="G38" s="27">
        <f t="shared" si="5"/>
        <v>0.22222222222222221</v>
      </c>
      <c r="H38" s="28">
        <f t="shared" si="5"/>
        <v>2</v>
      </c>
      <c r="J38" s="36">
        <f>+SUM(D38:H38)</f>
        <v>8.7922222222222217</v>
      </c>
      <c r="K38" s="5"/>
    </row>
    <row r="39" spans="1:11" x14ac:dyDescent="0.25">
      <c r="A39">
        <f>+E18</f>
        <v>100</v>
      </c>
      <c r="C39" s="8" t="s">
        <v>4</v>
      </c>
      <c r="D39" s="35">
        <f>+D32/D26^$C$32</f>
        <v>1.25</v>
      </c>
      <c r="E39" s="29">
        <f t="shared" ref="E39:H39" si="6">+E32/E26^$C$32</f>
        <v>0.5</v>
      </c>
      <c r="F39" s="29">
        <f t="shared" si="6"/>
        <v>5</v>
      </c>
      <c r="G39" s="29">
        <f t="shared" si="6"/>
        <v>0.02</v>
      </c>
      <c r="H39" s="30">
        <f t="shared" si="6"/>
        <v>50</v>
      </c>
      <c r="J39" s="37">
        <f>+SUM(D39:H39)</f>
        <v>56.769999999999996</v>
      </c>
      <c r="K39" s="5"/>
    </row>
    <row r="40" spans="1:11" x14ac:dyDescent="0.25">
      <c r="J40" s="5"/>
      <c r="K40" s="5"/>
    </row>
    <row r="41" spans="1:11" x14ac:dyDescent="0.25">
      <c r="J41" s="5"/>
      <c r="K41" s="5"/>
    </row>
    <row r="42" spans="1:11" x14ac:dyDescent="0.25">
      <c r="C42" s="11" t="s">
        <v>25</v>
      </c>
      <c r="D42" s="18" t="s">
        <v>0</v>
      </c>
      <c r="E42" s="18" t="s">
        <v>1</v>
      </c>
      <c r="F42" s="18" t="s">
        <v>2</v>
      </c>
      <c r="G42" s="18" t="s">
        <v>3</v>
      </c>
      <c r="H42" s="19" t="s">
        <v>4</v>
      </c>
    </row>
    <row r="43" spans="1:11" x14ac:dyDescent="0.25">
      <c r="C43" s="20" t="s">
        <v>0</v>
      </c>
      <c r="D43" s="31">
        <f>+$A35*D35/$J$35</f>
        <v>1454.2810398109434</v>
      </c>
      <c r="E43" s="32">
        <f t="shared" ref="E43:H43" si="7">+$A35*E35/$J$35</f>
        <v>145.42810398109435</v>
      </c>
      <c r="F43" s="32">
        <f t="shared" si="7"/>
        <v>363.57025995273585</v>
      </c>
      <c r="G43" s="32">
        <f t="shared" si="7"/>
        <v>0.3635702599527359</v>
      </c>
      <c r="H43" s="33">
        <f t="shared" si="7"/>
        <v>36.357025995273588</v>
      </c>
    </row>
    <row r="44" spans="1:11" x14ac:dyDescent="0.25">
      <c r="C44" s="20" t="s">
        <v>1</v>
      </c>
      <c r="D44" s="34">
        <f>+$A36*D36/$J$36</f>
        <v>8.6616949820683669</v>
      </c>
      <c r="E44" s="27">
        <f t="shared" ref="E44:H44" si="8">+$A36*E36/$J$36</f>
        <v>86.616949820683672</v>
      </c>
      <c r="F44" s="27">
        <f t="shared" si="8"/>
        <v>3.8496422142526074</v>
      </c>
      <c r="G44" s="27">
        <f t="shared" si="8"/>
        <v>5.5434847885237545E-3</v>
      </c>
      <c r="H44" s="28">
        <f t="shared" si="8"/>
        <v>0.86616949820683664</v>
      </c>
    </row>
    <row r="45" spans="1:11" x14ac:dyDescent="0.25">
      <c r="C45" s="20" t="s">
        <v>2</v>
      </c>
      <c r="D45" s="34">
        <f>+$A37*D37/$J$37</f>
        <v>537.46317381957158</v>
      </c>
      <c r="E45" s="27">
        <f t="shared" ref="E45:H45" si="9">+$A37*E37/$J$37</f>
        <v>95.549008679034955</v>
      </c>
      <c r="F45" s="27">
        <f t="shared" si="9"/>
        <v>2149.8526952782863</v>
      </c>
      <c r="G45" s="27">
        <f t="shared" si="9"/>
        <v>2.1498526952782866</v>
      </c>
      <c r="H45" s="28">
        <f t="shared" si="9"/>
        <v>214.98526952782865</v>
      </c>
    </row>
    <row r="46" spans="1:11" x14ac:dyDescent="0.25">
      <c r="C46" s="20" t="s">
        <v>3</v>
      </c>
      <c r="D46" s="34">
        <f>+$A38*D38/$J$38</f>
        <v>639.76999873625687</v>
      </c>
      <c r="E46" s="27">
        <f t="shared" ref="E46:H46" si="10">+$A38*E38/$J$38</f>
        <v>163.78111967648175</v>
      </c>
      <c r="F46" s="27">
        <f t="shared" si="10"/>
        <v>2559.0799949450275</v>
      </c>
      <c r="G46" s="27">
        <f t="shared" si="10"/>
        <v>113.73688866422344</v>
      </c>
      <c r="H46" s="28">
        <f t="shared" si="10"/>
        <v>1023.6319979780109</v>
      </c>
    </row>
    <row r="47" spans="1:11" x14ac:dyDescent="0.25">
      <c r="C47" s="8" t="s">
        <v>4</v>
      </c>
      <c r="D47" s="35">
        <f>+$A39*D39/$J$39</f>
        <v>2.2018671833714993</v>
      </c>
      <c r="E47" s="29">
        <f t="shared" ref="E47:H47" si="11">+$A39*E39/$J$39</f>
        <v>0.88074687334859969</v>
      </c>
      <c r="F47" s="29">
        <f t="shared" si="11"/>
        <v>8.8074687334859973</v>
      </c>
      <c r="G47" s="29">
        <f t="shared" si="11"/>
        <v>3.5229874933943986E-2</v>
      </c>
      <c r="H47" s="30">
        <f t="shared" si="11"/>
        <v>88.074687334859973</v>
      </c>
    </row>
    <row r="49" spans="1:10" x14ac:dyDescent="0.25">
      <c r="C49" s="9" t="s">
        <v>19</v>
      </c>
      <c r="D49" s="56">
        <f>+SUM(D43:D47)</f>
        <v>2642.3777745322118</v>
      </c>
      <c r="E49" s="56">
        <f t="shared" ref="E49:H49" si="12">+SUM(E43:E47)</f>
        <v>492.2559290306433</v>
      </c>
      <c r="F49" s="56">
        <f t="shared" si="12"/>
        <v>5085.1600611237873</v>
      </c>
      <c r="G49" s="56">
        <f t="shared" si="12"/>
        <v>116.29108497917693</v>
      </c>
      <c r="H49" s="57">
        <f t="shared" si="12"/>
        <v>1363.91515033418</v>
      </c>
    </row>
    <row r="50" spans="1:10" x14ac:dyDescent="0.25">
      <c r="C50" s="10" t="s">
        <v>5</v>
      </c>
      <c r="D50" s="58">
        <f>+$C$28*D49</f>
        <v>5793.2886302008119</v>
      </c>
      <c r="E50" s="58">
        <f t="shared" ref="E50:H50" si="13">+$C$28*E49</f>
        <v>1079.2479047803915</v>
      </c>
      <c r="F50" s="58">
        <f t="shared" si="13"/>
        <v>11148.973567973286</v>
      </c>
      <c r="G50" s="58">
        <f t="shared" si="13"/>
        <v>254.96271838830867</v>
      </c>
      <c r="H50" s="59">
        <f t="shared" si="13"/>
        <v>2990.3196314873912</v>
      </c>
    </row>
    <row r="51" spans="1:10" x14ac:dyDescent="0.25">
      <c r="A51" t="s">
        <v>29</v>
      </c>
    </row>
    <row r="52" spans="1:10" x14ac:dyDescent="0.25">
      <c r="B52" t="s">
        <v>22</v>
      </c>
      <c r="C52" s="7">
        <v>3</v>
      </c>
      <c r="G52" s="64" t="s">
        <v>52</v>
      </c>
    </row>
    <row r="54" spans="1:10" x14ac:dyDescent="0.25">
      <c r="A54" t="s">
        <v>23</v>
      </c>
      <c r="C54" s="11" t="s">
        <v>11</v>
      </c>
      <c r="D54" s="18" t="s">
        <v>0</v>
      </c>
      <c r="E54" s="18" t="s">
        <v>1</v>
      </c>
      <c r="F54" s="18" t="s">
        <v>2</v>
      </c>
      <c r="G54" s="18" t="s">
        <v>3</v>
      </c>
      <c r="H54" s="19" t="s">
        <v>4</v>
      </c>
    </row>
    <row r="55" spans="1:10" x14ac:dyDescent="0.25">
      <c r="A55">
        <f>+H14</f>
        <v>200</v>
      </c>
      <c r="C55" s="20" t="s">
        <v>0</v>
      </c>
      <c r="D55" s="31">
        <f>+$A$55/D22^$C$52</f>
        <v>1.6</v>
      </c>
      <c r="E55" s="32">
        <f t="shared" ref="E55:H55" si="14">+$A$55/E22^$C$52</f>
        <v>0.2</v>
      </c>
      <c r="F55" s="32">
        <f t="shared" si="14"/>
        <v>0.2</v>
      </c>
      <c r="G55" s="32">
        <f t="shared" si="14"/>
        <v>2.5000000000000001E-2</v>
      </c>
      <c r="H55" s="33">
        <f t="shared" si="14"/>
        <v>2.5000000000000001E-2</v>
      </c>
    </row>
    <row r="56" spans="1:10" x14ac:dyDescent="0.25">
      <c r="A56">
        <f>+H15</f>
        <v>20</v>
      </c>
      <c r="C56" s="20" t="s">
        <v>1</v>
      </c>
      <c r="D56" s="34">
        <f>+$A$56/D23^$C$52</f>
        <v>0.02</v>
      </c>
      <c r="E56" s="27">
        <f t="shared" ref="E56:H56" si="15">+$A$56/E23^$C$52</f>
        <v>2.5</v>
      </c>
      <c r="F56" s="27">
        <f t="shared" si="15"/>
        <v>5.9259259259259256E-3</v>
      </c>
      <c r="G56" s="27">
        <f t="shared" si="15"/>
        <v>1.2800000000000001E-3</v>
      </c>
      <c r="H56" s="28">
        <f t="shared" si="15"/>
        <v>2.5000000000000001E-3</v>
      </c>
    </row>
    <row r="57" spans="1:10" x14ac:dyDescent="0.25">
      <c r="A57">
        <f>+H16</f>
        <v>200</v>
      </c>
      <c r="C57" s="20" t="s">
        <v>2</v>
      </c>
      <c r="D57" s="34">
        <f>+$A$57/D24^$C$52</f>
        <v>0.2</v>
      </c>
      <c r="E57" s="27">
        <f t="shared" ref="E57:H57" si="16">+$A$57/E24^$C$52</f>
        <v>5.9259259259259262E-2</v>
      </c>
      <c r="F57" s="27">
        <f t="shared" si="16"/>
        <v>1.6</v>
      </c>
      <c r="G57" s="27">
        <f t="shared" si="16"/>
        <v>0.2</v>
      </c>
      <c r="H57" s="28">
        <f t="shared" si="16"/>
        <v>0.2</v>
      </c>
    </row>
    <row r="58" spans="1:10" x14ac:dyDescent="0.25">
      <c r="A58">
        <f>+H17</f>
        <v>0</v>
      </c>
      <c r="C58" s="20" t="s">
        <v>3</v>
      </c>
      <c r="D58" s="34">
        <f>+$A$58/D25^$C$52</f>
        <v>0</v>
      </c>
      <c r="E58" s="27">
        <f t="shared" ref="E58:H58" si="17">+$A$58/E25^$C$52</f>
        <v>0</v>
      </c>
      <c r="F58" s="27">
        <f t="shared" si="17"/>
        <v>0</v>
      </c>
      <c r="G58" s="27">
        <f t="shared" si="17"/>
        <v>0</v>
      </c>
      <c r="H58" s="28">
        <f t="shared" si="17"/>
        <v>0</v>
      </c>
    </row>
    <row r="59" spans="1:10" x14ac:dyDescent="0.25">
      <c r="A59">
        <f>+H18</f>
        <v>100</v>
      </c>
      <c r="C59" s="8" t="s">
        <v>4</v>
      </c>
      <c r="D59" s="35">
        <f>+$A$59/D26^$C$52</f>
        <v>1.2500000000000001E-2</v>
      </c>
      <c r="E59" s="29">
        <f t="shared" ref="E59:H59" si="18">+$A$59/E26^$C$52</f>
        <v>1.2500000000000001E-2</v>
      </c>
      <c r="F59" s="29">
        <f t="shared" si="18"/>
        <v>0.1</v>
      </c>
      <c r="G59" s="29">
        <f t="shared" si="18"/>
        <v>0.1</v>
      </c>
      <c r="H59" s="30">
        <f t="shared" si="18"/>
        <v>12.5</v>
      </c>
    </row>
    <row r="61" spans="1:10" x14ac:dyDescent="0.25">
      <c r="C61" t="s">
        <v>24</v>
      </c>
      <c r="D61" s="4">
        <f>+SUM(D55:D59)</f>
        <v>1.8325</v>
      </c>
      <c r="E61" s="4">
        <f t="shared" ref="E61:H61" si="19">+SUM(E55:E59)</f>
        <v>2.7717592592592597</v>
      </c>
      <c r="F61" s="4">
        <f t="shared" si="19"/>
        <v>1.905925925925926</v>
      </c>
      <c r="G61" s="4">
        <f t="shared" si="19"/>
        <v>0.32628000000000001</v>
      </c>
      <c r="H61" s="4">
        <f t="shared" si="19"/>
        <v>12.727499999999999</v>
      </c>
    </row>
    <row r="63" spans="1:10" x14ac:dyDescent="0.25">
      <c r="C63" s="11" t="s">
        <v>26</v>
      </c>
      <c r="D63" s="18" t="s">
        <v>0</v>
      </c>
      <c r="E63" s="18" t="s">
        <v>1</v>
      </c>
      <c r="F63" s="18" t="s">
        <v>2</v>
      </c>
      <c r="G63" s="18" t="s">
        <v>3</v>
      </c>
      <c r="H63" s="19" t="s">
        <v>4</v>
      </c>
      <c r="J63" s="40" t="s">
        <v>27</v>
      </c>
    </row>
    <row r="64" spans="1:10" x14ac:dyDescent="0.25">
      <c r="C64" s="20" t="s">
        <v>0</v>
      </c>
      <c r="D64" s="31">
        <f>+$C$29*D50*D55/D61</f>
        <v>1462.6294541311408</v>
      </c>
      <c r="E64" s="32">
        <f t="shared" ref="E64:H64" si="20">+$C$29*E50*E55/E61</f>
        <v>22.517950090181532</v>
      </c>
      <c r="F64" s="32">
        <f t="shared" si="20"/>
        <v>338.29222238569616</v>
      </c>
      <c r="G64" s="32">
        <f t="shared" si="20"/>
        <v>5.6488414501324611</v>
      </c>
      <c r="H64" s="33">
        <f t="shared" si="20"/>
        <v>1.698430046779869</v>
      </c>
      <c r="J64" s="38">
        <f>+SUM(D64:H64)</f>
        <v>1830.7868981039308</v>
      </c>
    </row>
    <row r="65" spans="1:10" x14ac:dyDescent="0.25">
      <c r="C65" s="20" t="s">
        <v>1</v>
      </c>
      <c r="D65" s="34">
        <f>+$C$29*D50*D56/D61</f>
        <v>18.282868176639262</v>
      </c>
      <c r="E65" s="27">
        <f t="shared" ref="E65:H65" si="21">+$C$29*E50*E56/E61</f>
        <v>281.47437612726912</v>
      </c>
      <c r="F65" s="27">
        <f t="shared" si="21"/>
        <v>10.023473255872478</v>
      </c>
      <c r="G65" s="27">
        <f t="shared" si="21"/>
        <v>0.28922068224678205</v>
      </c>
      <c r="H65" s="28">
        <f t="shared" si="21"/>
        <v>0.16984300467798688</v>
      </c>
      <c r="J65" s="38">
        <f>+SUM(D65:H65)</f>
        <v>310.23978124670566</v>
      </c>
    </row>
    <row r="66" spans="1:10" x14ac:dyDescent="0.25">
      <c r="C66" s="20" t="s">
        <v>2</v>
      </c>
      <c r="D66" s="34">
        <f>+$C$29*D50*D57/D61</f>
        <v>182.82868176639261</v>
      </c>
      <c r="E66" s="27">
        <f t="shared" ref="E66:H66" si="22">+$C$29*E50*E57/E61</f>
        <v>6.6719852119056391</v>
      </c>
      <c r="F66" s="27">
        <f t="shared" si="22"/>
        <v>2706.3377790855693</v>
      </c>
      <c r="G66" s="27">
        <f t="shared" si="22"/>
        <v>45.190731601059689</v>
      </c>
      <c r="H66" s="28">
        <f t="shared" si="22"/>
        <v>13.587440374238952</v>
      </c>
      <c r="J66" s="38">
        <f>+SUM(D66:H66)</f>
        <v>2954.6166180391665</v>
      </c>
    </row>
    <row r="67" spans="1:10" x14ac:dyDescent="0.25">
      <c r="C67" s="20" t="s">
        <v>3</v>
      </c>
      <c r="D67" s="34">
        <f>+$C$29*D50*D58/D61</f>
        <v>0</v>
      </c>
      <c r="E67" s="27">
        <f t="shared" ref="E67:H67" si="23">+$C$29*E50*E58/E61</f>
        <v>0</v>
      </c>
      <c r="F67" s="27">
        <f t="shared" si="23"/>
        <v>0</v>
      </c>
      <c r="G67" s="27">
        <f t="shared" si="23"/>
        <v>0</v>
      </c>
      <c r="H67" s="28">
        <f t="shared" si="23"/>
        <v>0</v>
      </c>
      <c r="J67" s="38">
        <f>+SUM(D67:H67)</f>
        <v>0</v>
      </c>
    </row>
    <row r="68" spans="1:10" x14ac:dyDescent="0.25">
      <c r="C68" s="8" t="s">
        <v>4</v>
      </c>
      <c r="D68" s="35">
        <f>+$C$29*D50*D59/D61</f>
        <v>11.426792610399538</v>
      </c>
      <c r="E68" s="29">
        <f t="shared" ref="E68:H68" si="24">+$C$29*E50*E59/E61</f>
        <v>1.4073718806363458</v>
      </c>
      <c r="F68" s="29">
        <f t="shared" si="24"/>
        <v>169.14611119284808</v>
      </c>
      <c r="G68" s="29">
        <f t="shared" si="24"/>
        <v>22.595365800529844</v>
      </c>
      <c r="H68" s="30">
        <f t="shared" si="24"/>
        <v>849.21502338993434</v>
      </c>
      <c r="J68" s="39">
        <f>+SUM(D68:H68)</f>
        <v>1053.7906648743481</v>
      </c>
    </row>
    <row r="69" spans="1:10" x14ac:dyDescent="0.25">
      <c r="A69" t="s">
        <v>30</v>
      </c>
    </row>
    <row r="70" spans="1:10" x14ac:dyDescent="0.25">
      <c r="A70" t="s">
        <v>28</v>
      </c>
    </row>
    <row r="71" spans="1:10" x14ac:dyDescent="0.25">
      <c r="A71" t="s">
        <v>6</v>
      </c>
      <c r="C71" s="11" t="s">
        <v>11</v>
      </c>
      <c r="D71" s="18" t="s">
        <v>0</v>
      </c>
      <c r="E71" s="18" t="s">
        <v>1</v>
      </c>
      <c r="F71" s="18" t="s">
        <v>2</v>
      </c>
      <c r="G71" s="18" t="s">
        <v>3</v>
      </c>
      <c r="H71" s="19" t="s">
        <v>4</v>
      </c>
      <c r="J71" s="40" t="s">
        <v>12</v>
      </c>
    </row>
    <row r="72" spans="1:10" x14ac:dyDescent="0.25">
      <c r="A72" s="3">
        <f>+J64+A$35</f>
        <v>3830.786898103931</v>
      </c>
      <c r="C72" s="20" t="s">
        <v>0</v>
      </c>
      <c r="D72" s="31">
        <f>+D35</f>
        <v>20</v>
      </c>
      <c r="E72" s="32">
        <f t="shared" ref="E72:H72" si="25">+E35</f>
        <v>2</v>
      </c>
      <c r="F72" s="32">
        <f t="shared" si="25"/>
        <v>5</v>
      </c>
      <c r="G72" s="32">
        <f t="shared" si="25"/>
        <v>5.0000000000000001E-3</v>
      </c>
      <c r="H72" s="33">
        <f t="shared" si="25"/>
        <v>0.5</v>
      </c>
      <c r="J72" s="36">
        <f>+SUM(D72:H72)</f>
        <v>27.504999999999999</v>
      </c>
    </row>
    <row r="73" spans="1:10" x14ac:dyDescent="0.25">
      <c r="A73" s="3">
        <f>+J65+A$36</f>
        <v>410.23978124670566</v>
      </c>
      <c r="C73" s="20" t="s">
        <v>1</v>
      </c>
      <c r="D73" s="34">
        <f t="shared" ref="D73:H73" si="26">+D36</f>
        <v>5</v>
      </c>
      <c r="E73" s="27">
        <f t="shared" si="26"/>
        <v>50</v>
      </c>
      <c r="F73" s="27">
        <f t="shared" si="26"/>
        <v>2.2222222222222223</v>
      </c>
      <c r="G73" s="27">
        <f t="shared" si="26"/>
        <v>3.2000000000000002E-3</v>
      </c>
      <c r="H73" s="28">
        <f t="shared" si="26"/>
        <v>0.5</v>
      </c>
      <c r="J73" s="36">
        <f>+SUM(D73:H73)</f>
        <v>57.725422222222221</v>
      </c>
    </row>
    <row r="74" spans="1:10" x14ac:dyDescent="0.25">
      <c r="A74" s="3">
        <f>+J66+A$37</f>
        <v>5954.6166180391665</v>
      </c>
      <c r="C74" s="20" t="s">
        <v>2</v>
      </c>
      <c r="D74" s="34">
        <f t="shared" ref="D74:H74" si="27">+D37</f>
        <v>5</v>
      </c>
      <c r="E74" s="27">
        <f t="shared" si="27"/>
        <v>0.88888888888888884</v>
      </c>
      <c r="F74" s="27">
        <f t="shared" si="27"/>
        <v>20</v>
      </c>
      <c r="G74" s="27">
        <f t="shared" si="27"/>
        <v>0.02</v>
      </c>
      <c r="H74" s="28">
        <f t="shared" si="27"/>
        <v>2</v>
      </c>
      <c r="J74" s="36">
        <f>+SUM(D74:H74)</f>
        <v>27.908888888888889</v>
      </c>
    </row>
    <row r="75" spans="1:10" x14ac:dyDescent="0.25">
      <c r="A75" s="3">
        <f>+J67+A$38</f>
        <v>4500</v>
      </c>
      <c r="C75" s="20" t="s">
        <v>3</v>
      </c>
      <c r="D75" s="34">
        <f t="shared" ref="D75:H75" si="28">+D38</f>
        <v>1.25</v>
      </c>
      <c r="E75" s="27">
        <f t="shared" si="28"/>
        <v>0.32</v>
      </c>
      <c r="F75" s="27">
        <f t="shared" si="28"/>
        <v>5</v>
      </c>
      <c r="G75" s="27">
        <f t="shared" si="28"/>
        <v>0.22222222222222221</v>
      </c>
      <c r="H75" s="28">
        <f t="shared" si="28"/>
        <v>2</v>
      </c>
      <c r="J75" s="36">
        <f>+SUM(D75:H75)</f>
        <v>8.7922222222222217</v>
      </c>
    </row>
    <row r="76" spans="1:10" x14ac:dyDescent="0.25">
      <c r="A76" s="3">
        <f>+J68+A$39</f>
        <v>1153.7906648743481</v>
      </c>
      <c r="C76" s="8" t="s">
        <v>4</v>
      </c>
      <c r="D76" s="35">
        <f t="shared" ref="D76:H76" si="29">+D39</f>
        <v>1.25</v>
      </c>
      <c r="E76" s="29">
        <f t="shared" si="29"/>
        <v>0.5</v>
      </c>
      <c r="F76" s="29">
        <f t="shared" si="29"/>
        <v>5</v>
      </c>
      <c r="G76" s="29">
        <f t="shared" si="29"/>
        <v>0.02</v>
      </c>
      <c r="H76" s="30">
        <f t="shared" si="29"/>
        <v>50</v>
      </c>
      <c r="J76" s="37">
        <f>+SUM(D76:H76)</f>
        <v>56.769999999999996</v>
      </c>
    </row>
    <row r="77" spans="1:10" x14ac:dyDescent="0.25">
      <c r="J77" s="5"/>
    </row>
    <row r="78" spans="1:10" x14ac:dyDescent="0.25">
      <c r="J78" s="5"/>
    </row>
    <row r="79" spans="1:10" x14ac:dyDescent="0.25">
      <c r="C79" s="11" t="s">
        <v>25</v>
      </c>
      <c r="D79" s="18" t="s">
        <v>0</v>
      </c>
      <c r="E79" s="18" t="s">
        <v>1</v>
      </c>
      <c r="F79" s="18" t="s">
        <v>2</v>
      </c>
      <c r="G79" s="18" t="s">
        <v>3</v>
      </c>
      <c r="H79" s="19" t="s">
        <v>4</v>
      </c>
    </row>
    <row r="80" spans="1:10" x14ac:dyDescent="0.25">
      <c r="C80" s="20" t="s">
        <v>0</v>
      </c>
      <c r="D80" s="31">
        <f>+$A72*D72/$J$35</f>
        <v>2785.5203767343619</v>
      </c>
      <c r="E80" s="32">
        <f t="shared" ref="E80:H80" si="30">+$A72*E72/$J$35</f>
        <v>278.55203767343619</v>
      </c>
      <c r="F80" s="32">
        <f t="shared" si="30"/>
        <v>696.38009418359047</v>
      </c>
      <c r="G80" s="32">
        <f t="shared" si="30"/>
        <v>0.69638009418359048</v>
      </c>
      <c r="H80" s="33">
        <f t="shared" si="30"/>
        <v>69.638009418359047</v>
      </c>
    </row>
    <row r="81" spans="1:8" x14ac:dyDescent="0.25">
      <c r="C81" s="20" t="s">
        <v>1</v>
      </c>
      <c r="D81" s="34">
        <f>+$A73*D73/$J$36</f>
        <v>35.533718546694146</v>
      </c>
      <c r="E81" s="27">
        <f t="shared" ref="E81:H81" si="31">+$A73*E73/$J$36</f>
        <v>355.33718546694149</v>
      </c>
      <c r="F81" s="27">
        <f t="shared" si="31"/>
        <v>15.792763798530732</v>
      </c>
      <c r="G81" s="27">
        <f t="shared" si="31"/>
        <v>2.2741579869884256E-2</v>
      </c>
      <c r="H81" s="28">
        <f t="shared" si="31"/>
        <v>3.5533718546694151</v>
      </c>
    </row>
    <row r="82" spans="1:8" x14ac:dyDescent="0.25">
      <c r="C82" s="20" t="s">
        <v>2</v>
      </c>
      <c r="D82" s="34">
        <f>+$A74*D74/$J$37</f>
        <v>1066.7957154700314</v>
      </c>
      <c r="E82" s="27">
        <f t="shared" ref="E82:H82" si="32">+$A74*E74/$J$37</f>
        <v>189.65257163911667</v>
      </c>
      <c r="F82" s="27">
        <f t="shared" si="32"/>
        <v>4267.1828618801255</v>
      </c>
      <c r="G82" s="27">
        <f t="shared" si="32"/>
        <v>4.2671828618801255</v>
      </c>
      <c r="H82" s="28">
        <f t="shared" si="32"/>
        <v>426.71828618801254</v>
      </c>
    </row>
    <row r="83" spans="1:8" x14ac:dyDescent="0.25">
      <c r="C83" s="20" t="s">
        <v>3</v>
      </c>
      <c r="D83" s="34">
        <f>+$A75*D75/$J$38</f>
        <v>639.76999873625687</v>
      </c>
      <c r="E83" s="27">
        <f t="shared" ref="E83:H83" si="33">+$A75*E75/$J$38</f>
        <v>163.78111967648175</v>
      </c>
      <c r="F83" s="27">
        <f t="shared" si="33"/>
        <v>2559.0799949450275</v>
      </c>
      <c r="G83" s="27">
        <f t="shared" si="33"/>
        <v>113.73688866422344</v>
      </c>
      <c r="H83" s="28">
        <f t="shared" si="33"/>
        <v>1023.6319979780109</v>
      </c>
    </row>
    <row r="84" spans="1:8" x14ac:dyDescent="0.25">
      <c r="C84" s="8" t="s">
        <v>4</v>
      </c>
      <c r="D84" s="35">
        <f>+$A76*D76/$J$39</f>
        <v>25.404938014672101</v>
      </c>
      <c r="E84" s="29">
        <f t="shared" ref="E84:H84" si="34">+$A76*E76/$J$39</f>
        <v>10.16197520586884</v>
      </c>
      <c r="F84" s="29">
        <f t="shared" si="34"/>
        <v>101.61975205868841</v>
      </c>
      <c r="G84" s="29">
        <f t="shared" si="34"/>
        <v>0.40647900823475364</v>
      </c>
      <c r="H84" s="30">
        <f t="shared" si="34"/>
        <v>1016.197520586884</v>
      </c>
    </row>
    <row r="86" spans="1:8" x14ac:dyDescent="0.25">
      <c r="C86" s="9" t="s">
        <v>19</v>
      </c>
      <c r="D86" s="56">
        <f>+SUM(D80:D84)</f>
        <v>4553.0247475020169</v>
      </c>
      <c r="E86" s="56">
        <f t="shared" ref="E86:H86" si="35">+SUM(E80:E84)</f>
        <v>997.48488966184505</v>
      </c>
      <c r="F86" s="56">
        <f t="shared" si="35"/>
        <v>7640.0554668659624</v>
      </c>
      <c r="G86" s="56">
        <f t="shared" si="35"/>
        <v>119.1296722083918</v>
      </c>
      <c r="H86" s="57">
        <f t="shared" si="35"/>
        <v>2539.7391860259359</v>
      </c>
    </row>
    <row r="87" spans="1:8" x14ac:dyDescent="0.25">
      <c r="C87" s="10" t="s">
        <v>5</v>
      </c>
      <c r="D87" s="58">
        <f>+$C$28*D86</f>
        <v>9982.2919935798946</v>
      </c>
      <c r="E87" s="58">
        <f t="shared" ref="E87" si="36">+$C$28*E86</f>
        <v>2186.9385694095549</v>
      </c>
      <c r="F87" s="58">
        <f t="shared" ref="F87" si="37">+$C$28*F86</f>
        <v>16750.461231128771</v>
      </c>
      <c r="G87" s="58">
        <f t="shared" ref="G87" si="38">+$C$28*G86</f>
        <v>261.18618699273827</v>
      </c>
      <c r="H87" s="59">
        <f t="shared" ref="H87" si="39">+$C$28*H86</f>
        <v>5568.2583663436562</v>
      </c>
    </row>
    <row r="88" spans="1:8" x14ac:dyDescent="0.25">
      <c r="A88" t="s">
        <v>29</v>
      </c>
    </row>
    <row r="91" spans="1:8" x14ac:dyDescent="0.25">
      <c r="C91" s="11" t="s">
        <v>11</v>
      </c>
      <c r="D91" s="18" t="s">
        <v>0</v>
      </c>
      <c r="E91" s="18" t="s">
        <v>1</v>
      </c>
      <c r="F91" s="18" t="s">
        <v>2</v>
      </c>
      <c r="G91" s="18" t="s">
        <v>3</v>
      </c>
      <c r="H91" s="19" t="s">
        <v>4</v>
      </c>
    </row>
    <row r="92" spans="1:8" x14ac:dyDescent="0.25">
      <c r="C92" s="20" t="s">
        <v>0</v>
      </c>
      <c r="D92" s="31">
        <f>+D55</f>
        <v>1.6</v>
      </c>
      <c r="E92" s="32">
        <f t="shared" ref="E92:H92" si="40">+E55</f>
        <v>0.2</v>
      </c>
      <c r="F92" s="32">
        <f t="shared" si="40"/>
        <v>0.2</v>
      </c>
      <c r="G92" s="32">
        <f t="shared" si="40"/>
        <v>2.5000000000000001E-2</v>
      </c>
      <c r="H92" s="33">
        <f t="shared" si="40"/>
        <v>2.5000000000000001E-2</v>
      </c>
    </row>
    <row r="93" spans="1:8" x14ac:dyDescent="0.25">
      <c r="C93" s="20" t="s">
        <v>1</v>
      </c>
      <c r="D93" s="34">
        <f t="shared" ref="D93:H93" si="41">+D56</f>
        <v>0.02</v>
      </c>
      <c r="E93" s="27">
        <f t="shared" si="41"/>
        <v>2.5</v>
      </c>
      <c r="F93" s="27">
        <f t="shared" si="41"/>
        <v>5.9259259259259256E-3</v>
      </c>
      <c r="G93" s="27">
        <f t="shared" si="41"/>
        <v>1.2800000000000001E-3</v>
      </c>
      <c r="H93" s="28">
        <f t="shared" si="41"/>
        <v>2.5000000000000001E-3</v>
      </c>
    </row>
    <row r="94" spans="1:8" x14ac:dyDescent="0.25">
      <c r="C94" s="20" t="s">
        <v>2</v>
      </c>
      <c r="D94" s="34">
        <f t="shared" ref="D94:H94" si="42">+D57</f>
        <v>0.2</v>
      </c>
      <c r="E94" s="27">
        <f t="shared" si="42"/>
        <v>5.9259259259259262E-2</v>
      </c>
      <c r="F94" s="27">
        <f t="shared" si="42"/>
        <v>1.6</v>
      </c>
      <c r="G94" s="27">
        <f t="shared" si="42"/>
        <v>0.2</v>
      </c>
      <c r="H94" s="28">
        <f t="shared" si="42"/>
        <v>0.2</v>
      </c>
    </row>
    <row r="95" spans="1:8" x14ac:dyDescent="0.25">
      <c r="C95" s="20" t="s">
        <v>3</v>
      </c>
      <c r="D95" s="34">
        <f t="shared" ref="D95:H95" si="43">+D58</f>
        <v>0</v>
      </c>
      <c r="E95" s="27">
        <f t="shared" si="43"/>
        <v>0</v>
      </c>
      <c r="F95" s="27">
        <f t="shared" si="43"/>
        <v>0</v>
      </c>
      <c r="G95" s="27">
        <f t="shared" si="43"/>
        <v>0</v>
      </c>
      <c r="H95" s="28">
        <f t="shared" si="43"/>
        <v>0</v>
      </c>
    </row>
    <row r="96" spans="1:8" x14ac:dyDescent="0.25">
      <c r="C96" s="8" t="s">
        <v>4</v>
      </c>
      <c r="D96" s="35">
        <f t="shared" ref="D96:H96" si="44">+D59</f>
        <v>1.2500000000000001E-2</v>
      </c>
      <c r="E96" s="29">
        <f t="shared" si="44"/>
        <v>1.2500000000000001E-2</v>
      </c>
      <c r="F96" s="29">
        <f t="shared" si="44"/>
        <v>0.1</v>
      </c>
      <c r="G96" s="29">
        <f t="shared" si="44"/>
        <v>0.1</v>
      </c>
      <c r="H96" s="30">
        <f t="shared" si="44"/>
        <v>12.5</v>
      </c>
    </row>
    <row r="98" spans="1:12" x14ac:dyDescent="0.25">
      <c r="C98" t="s">
        <v>24</v>
      </c>
      <c r="D98" s="4">
        <f>+SUM(D92:D96)</f>
        <v>1.8325</v>
      </c>
      <c r="E98" s="4">
        <f t="shared" ref="E98:H98" si="45">+SUM(E92:E96)</f>
        <v>2.7717592592592597</v>
      </c>
      <c r="F98" s="4">
        <f t="shared" si="45"/>
        <v>1.905925925925926</v>
      </c>
      <c r="G98" s="4">
        <f t="shared" si="45"/>
        <v>0.32628000000000001</v>
      </c>
      <c r="H98" s="4">
        <f t="shared" si="45"/>
        <v>12.727499999999999</v>
      </c>
    </row>
    <row r="100" spans="1:12" x14ac:dyDescent="0.25">
      <c r="C100" s="11" t="s">
        <v>26</v>
      </c>
      <c r="D100" s="18" t="s">
        <v>0</v>
      </c>
      <c r="E100" s="18" t="s">
        <v>1</v>
      </c>
      <c r="F100" s="18" t="s">
        <v>2</v>
      </c>
      <c r="G100" s="18" t="s">
        <v>3</v>
      </c>
      <c r="H100" s="19" t="s">
        <v>4</v>
      </c>
      <c r="J100" s="40" t="s">
        <v>27</v>
      </c>
      <c r="L100" s="40" t="s">
        <v>32</v>
      </c>
    </row>
    <row r="101" spans="1:12" x14ac:dyDescent="0.25">
      <c r="C101" s="20" t="s">
        <v>0</v>
      </c>
      <c r="D101" s="31">
        <f>+$C$29*D87*D92/D98</f>
        <v>2520.2255957755251</v>
      </c>
      <c r="E101" s="32">
        <f t="shared" ref="E101:H101" si="46">+$C$29*E87*E92/E98</f>
        <v>45.629343673618664</v>
      </c>
      <c r="F101" s="32">
        <f t="shared" si="46"/>
        <v>508.25761863332588</v>
      </c>
      <c r="G101" s="32">
        <f t="shared" si="46"/>
        <v>5.786725873543566</v>
      </c>
      <c r="H101" s="33">
        <f t="shared" si="46"/>
        <v>3.1626376050400244</v>
      </c>
      <c r="J101" s="38">
        <f>+SUM(D101:H101)</f>
        <v>3083.0619215610532</v>
      </c>
      <c r="L101" s="38">
        <f>+J101-J64</f>
        <v>1252.2750234571224</v>
      </c>
    </row>
    <row r="102" spans="1:12" x14ac:dyDescent="0.25">
      <c r="C102" s="20" t="s">
        <v>1</v>
      </c>
      <c r="D102" s="34">
        <f>+$C$29*D87*D93/D98</f>
        <v>31.502819947194066</v>
      </c>
      <c r="E102" s="27">
        <f t="shared" ref="E102:H102" si="47">+$C$29*E87*E93/E98</f>
        <v>570.36679592023336</v>
      </c>
      <c r="F102" s="27">
        <f t="shared" si="47"/>
        <v>15.059484996542986</v>
      </c>
      <c r="G102" s="27">
        <f t="shared" si="47"/>
        <v>0.29628036472543057</v>
      </c>
      <c r="H102" s="28">
        <f t="shared" si="47"/>
        <v>0.31626376050400246</v>
      </c>
      <c r="J102" s="38">
        <f>+SUM(D102:H102)</f>
        <v>617.54164498919999</v>
      </c>
      <c r="L102" s="38">
        <f t="shared" ref="L102:L105" si="48">+J102-J65</f>
        <v>307.30186374249433</v>
      </c>
    </row>
    <row r="103" spans="1:12" x14ac:dyDescent="0.25">
      <c r="C103" s="20" t="s">
        <v>2</v>
      </c>
      <c r="D103" s="34">
        <f>+$C$29*D87*D94/D98</f>
        <v>315.02819947194064</v>
      </c>
      <c r="E103" s="27">
        <f t="shared" ref="E103:H103" si="49">+$C$29*E87*E94/E98</f>
        <v>13.519805532924048</v>
      </c>
      <c r="F103" s="27">
        <f t="shared" si="49"/>
        <v>4066.060949066607</v>
      </c>
      <c r="G103" s="27">
        <f t="shared" si="49"/>
        <v>46.293806988348528</v>
      </c>
      <c r="H103" s="28">
        <f t="shared" si="49"/>
        <v>25.301100840320196</v>
      </c>
      <c r="J103" s="38">
        <f>+SUM(D103:H103)</f>
        <v>4466.2038619001405</v>
      </c>
      <c r="L103" s="38">
        <f t="shared" si="48"/>
        <v>1511.587243860974</v>
      </c>
    </row>
    <row r="104" spans="1:12" x14ac:dyDescent="0.25">
      <c r="C104" s="20" t="s">
        <v>3</v>
      </c>
      <c r="D104" s="34">
        <f>+$C$29*D87*D95/D98</f>
        <v>0</v>
      </c>
      <c r="E104" s="27">
        <f t="shared" ref="E104:H104" si="50">+$C$29*E87*E95/E98</f>
        <v>0</v>
      </c>
      <c r="F104" s="27">
        <f t="shared" si="50"/>
        <v>0</v>
      </c>
      <c r="G104" s="27">
        <f t="shared" si="50"/>
        <v>0</v>
      </c>
      <c r="H104" s="28">
        <f t="shared" si="50"/>
        <v>0</v>
      </c>
      <c r="J104" s="38">
        <f>+SUM(D104:H104)</f>
        <v>0</v>
      </c>
      <c r="L104" s="38">
        <f t="shared" si="48"/>
        <v>0</v>
      </c>
    </row>
    <row r="105" spans="1:12" x14ac:dyDescent="0.25">
      <c r="C105" s="8" t="s">
        <v>4</v>
      </c>
      <c r="D105" s="35">
        <f>+$C$29*D87*D96/D98</f>
        <v>19.68926246699629</v>
      </c>
      <c r="E105" s="29">
        <f t="shared" ref="E105:H105" si="51">+$C$29*E87*E96/E98</f>
        <v>2.8518339796011665</v>
      </c>
      <c r="F105" s="29">
        <f t="shared" si="51"/>
        <v>254.12880931666294</v>
      </c>
      <c r="G105" s="29">
        <f t="shared" si="51"/>
        <v>23.146903494174264</v>
      </c>
      <c r="H105" s="30">
        <f t="shared" si="51"/>
        <v>1581.3188025200122</v>
      </c>
      <c r="J105" s="39">
        <f>+SUM(D105:H105)</f>
        <v>1881.1356117774469</v>
      </c>
      <c r="L105" s="39">
        <f t="shared" si="48"/>
        <v>827.34494690309884</v>
      </c>
    </row>
    <row r="106" spans="1:12" x14ac:dyDescent="0.25">
      <c r="A106" t="s">
        <v>31</v>
      </c>
    </row>
    <row r="107" spans="1:12" x14ac:dyDescent="0.25">
      <c r="A107" t="s">
        <v>28</v>
      </c>
    </row>
    <row r="108" spans="1:12" x14ac:dyDescent="0.25">
      <c r="A108" t="s">
        <v>6</v>
      </c>
      <c r="C108" s="11" t="s">
        <v>11</v>
      </c>
      <c r="D108" s="18" t="s">
        <v>0</v>
      </c>
      <c r="E108" s="18" t="s">
        <v>1</v>
      </c>
      <c r="F108" s="18" t="s">
        <v>2</v>
      </c>
      <c r="G108" s="18" t="s">
        <v>3</v>
      </c>
      <c r="H108" s="19" t="s">
        <v>4</v>
      </c>
      <c r="J108" s="40" t="s">
        <v>12</v>
      </c>
    </row>
    <row r="109" spans="1:12" x14ac:dyDescent="0.25">
      <c r="A109" s="3">
        <f>+J101+A$35</f>
        <v>5083.0619215610532</v>
      </c>
      <c r="C109" s="20" t="s">
        <v>0</v>
      </c>
      <c r="D109" s="31">
        <f>+D72</f>
        <v>20</v>
      </c>
      <c r="E109" s="32">
        <f t="shared" ref="E109:H109" si="52">+E72</f>
        <v>2</v>
      </c>
      <c r="F109" s="32">
        <f t="shared" si="52"/>
        <v>5</v>
      </c>
      <c r="G109" s="32">
        <f t="shared" si="52"/>
        <v>5.0000000000000001E-3</v>
      </c>
      <c r="H109" s="33">
        <f t="shared" si="52"/>
        <v>0.5</v>
      </c>
      <c r="J109" s="36">
        <f>+SUM(D109:H109)</f>
        <v>27.504999999999999</v>
      </c>
    </row>
    <row r="110" spans="1:12" x14ac:dyDescent="0.25">
      <c r="A110" s="3">
        <f>+J102+A$36</f>
        <v>717.54164498919999</v>
      </c>
      <c r="C110" s="20" t="s">
        <v>1</v>
      </c>
      <c r="D110" s="34">
        <f t="shared" ref="D110:H110" si="53">+D73</f>
        <v>5</v>
      </c>
      <c r="E110" s="27">
        <f t="shared" si="53"/>
        <v>50</v>
      </c>
      <c r="F110" s="27">
        <f t="shared" si="53"/>
        <v>2.2222222222222223</v>
      </c>
      <c r="G110" s="27">
        <f t="shared" si="53"/>
        <v>3.2000000000000002E-3</v>
      </c>
      <c r="H110" s="28">
        <f t="shared" si="53"/>
        <v>0.5</v>
      </c>
      <c r="J110" s="36">
        <f>+SUM(D110:H110)</f>
        <v>57.725422222222221</v>
      </c>
    </row>
    <row r="111" spans="1:12" x14ac:dyDescent="0.25">
      <c r="A111" s="3">
        <f>+J103+A$37</f>
        <v>7466.2038619001405</v>
      </c>
      <c r="C111" s="20" t="s">
        <v>2</v>
      </c>
      <c r="D111" s="34">
        <f t="shared" ref="D111:H111" si="54">+D74</f>
        <v>5</v>
      </c>
      <c r="E111" s="27">
        <f t="shared" si="54"/>
        <v>0.88888888888888884</v>
      </c>
      <c r="F111" s="27">
        <f t="shared" si="54"/>
        <v>20</v>
      </c>
      <c r="G111" s="27">
        <f t="shared" si="54"/>
        <v>0.02</v>
      </c>
      <c r="H111" s="28">
        <f t="shared" si="54"/>
        <v>2</v>
      </c>
      <c r="J111" s="36">
        <f>+SUM(D111:H111)</f>
        <v>27.908888888888889</v>
      </c>
    </row>
    <row r="112" spans="1:12" x14ac:dyDescent="0.25">
      <c r="A112" s="3">
        <f>+J104+A$38</f>
        <v>4500</v>
      </c>
      <c r="C112" s="20" t="s">
        <v>3</v>
      </c>
      <c r="D112" s="34">
        <f t="shared" ref="D112:H112" si="55">+D75</f>
        <v>1.25</v>
      </c>
      <c r="E112" s="27">
        <f t="shared" si="55"/>
        <v>0.32</v>
      </c>
      <c r="F112" s="27">
        <f t="shared" si="55"/>
        <v>5</v>
      </c>
      <c r="G112" s="27">
        <f t="shared" si="55"/>
        <v>0.22222222222222221</v>
      </c>
      <c r="H112" s="28">
        <f t="shared" si="55"/>
        <v>2</v>
      </c>
      <c r="J112" s="36">
        <f>+SUM(D112:H112)</f>
        <v>8.7922222222222217</v>
      </c>
    </row>
    <row r="113" spans="1:10" x14ac:dyDescent="0.25">
      <c r="A113" s="3">
        <f>+J105+A$39</f>
        <v>1981.1356117774469</v>
      </c>
      <c r="C113" s="8" t="s">
        <v>4</v>
      </c>
      <c r="D113" s="35">
        <f t="shared" ref="D113:H113" si="56">+D76</f>
        <v>1.25</v>
      </c>
      <c r="E113" s="29">
        <f t="shared" si="56"/>
        <v>0.5</v>
      </c>
      <c r="F113" s="29">
        <f t="shared" si="56"/>
        <v>5</v>
      </c>
      <c r="G113" s="29">
        <f t="shared" si="56"/>
        <v>0.02</v>
      </c>
      <c r="H113" s="30">
        <f t="shared" si="56"/>
        <v>50</v>
      </c>
      <c r="J113" s="37">
        <f>+SUM(D113:H113)</f>
        <v>56.769999999999996</v>
      </c>
    </row>
    <row r="114" spans="1:10" x14ac:dyDescent="0.25">
      <c r="J114" s="5"/>
    </row>
    <row r="115" spans="1:10" x14ac:dyDescent="0.25">
      <c r="J115" s="5"/>
    </row>
    <row r="116" spans="1:10" x14ac:dyDescent="0.25">
      <c r="C116" s="11" t="s">
        <v>25</v>
      </c>
      <c r="D116" s="18" t="s">
        <v>0</v>
      </c>
      <c r="E116" s="18" t="s">
        <v>1</v>
      </c>
      <c r="F116" s="18" t="s">
        <v>2</v>
      </c>
      <c r="G116" s="18" t="s">
        <v>3</v>
      </c>
      <c r="H116" s="19" t="s">
        <v>4</v>
      </c>
    </row>
    <row r="117" spans="1:10" x14ac:dyDescent="0.25">
      <c r="C117" s="20" t="s">
        <v>0</v>
      </c>
      <c r="D117" s="31">
        <f>+$A109*D109/$J$35</f>
        <v>3696.1002883556107</v>
      </c>
      <c r="E117" s="32">
        <f t="shared" ref="E117:H117" si="57">+$A109*E109/$J$35</f>
        <v>369.61002883556102</v>
      </c>
      <c r="F117" s="32">
        <f t="shared" si="57"/>
        <v>924.02507208890268</v>
      </c>
      <c r="G117" s="32">
        <f t="shared" si="57"/>
        <v>0.92402507208890261</v>
      </c>
      <c r="H117" s="33">
        <f t="shared" si="57"/>
        <v>92.402507208890256</v>
      </c>
    </row>
    <row r="118" spans="1:10" x14ac:dyDescent="0.25">
      <c r="C118" s="20" t="s">
        <v>1</v>
      </c>
      <c r="D118" s="34">
        <f>+$A110*D110/$J$36</f>
        <v>62.151268658280351</v>
      </c>
      <c r="E118" s="27">
        <f t="shared" ref="E118:H118" si="58">+$A110*E110/$J$36</f>
        <v>621.51268658280355</v>
      </c>
      <c r="F118" s="27">
        <f t="shared" si="58"/>
        <v>27.622786070346827</v>
      </c>
      <c r="G118" s="27">
        <f t="shared" si="58"/>
        <v>3.9776811941299423E-2</v>
      </c>
      <c r="H118" s="28">
        <f t="shared" si="58"/>
        <v>6.2151268658280348</v>
      </c>
    </row>
    <row r="119" spans="1:10" x14ac:dyDescent="0.25">
      <c r="C119" s="20" t="s">
        <v>2</v>
      </c>
      <c r="D119" s="34">
        <f>+$A111*D111/$J$37</f>
        <v>1337.6032080002642</v>
      </c>
      <c r="E119" s="27">
        <f t="shared" ref="E119:H119" si="59">+$A111*E111/$J$37</f>
        <v>237.7961258667136</v>
      </c>
      <c r="F119" s="27">
        <f t="shared" si="59"/>
        <v>5350.4128320010568</v>
      </c>
      <c r="G119" s="27">
        <f t="shared" si="59"/>
        <v>5.350412832001056</v>
      </c>
      <c r="H119" s="28">
        <f t="shared" si="59"/>
        <v>535.04128320010557</v>
      </c>
    </row>
    <row r="120" spans="1:10" x14ac:dyDescent="0.25">
      <c r="C120" s="20" t="s">
        <v>3</v>
      </c>
      <c r="D120" s="34">
        <f>+$A112*D112/$J$38</f>
        <v>639.76999873625687</v>
      </c>
      <c r="E120" s="27">
        <f t="shared" ref="E120:H120" si="60">+$A112*E112/$J$38</f>
        <v>163.78111967648175</v>
      </c>
      <c r="F120" s="27">
        <f t="shared" si="60"/>
        <v>2559.0799949450275</v>
      </c>
      <c r="G120" s="27">
        <f t="shared" si="60"/>
        <v>113.73688866422344</v>
      </c>
      <c r="H120" s="28">
        <f t="shared" si="60"/>
        <v>1023.6319979780109</v>
      </c>
    </row>
    <row r="121" spans="1:10" x14ac:dyDescent="0.25">
      <c r="C121" s="8" t="s">
        <v>4</v>
      </c>
      <c r="D121" s="35">
        <f>+$A113*D113/$J$39</f>
        <v>43.621974893813793</v>
      </c>
      <c r="E121" s="29">
        <f t="shared" ref="E121:H121" si="61">+$A113*E113/$J$39</f>
        <v>17.448789957525516</v>
      </c>
      <c r="F121" s="29">
        <f t="shared" si="61"/>
        <v>174.48789957525517</v>
      </c>
      <c r="G121" s="29">
        <f t="shared" si="61"/>
        <v>0.6979515983010206</v>
      </c>
      <c r="H121" s="30">
        <f t="shared" si="61"/>
        <v>1744.8789957525516</v>
      </c>
    </row>
    <row r="123" spans="1:10" x14ac:dyDescent="0.25">
      <c r="C123" s="9" t="s">
        <v>19</v>
      </c>
      <c r="D123" s="56">
        <f>+SUM(D117:D121)</f>
        <v>5779.2467386442258</v>
      </c>
      <c r="E123" s="56">
        <f t="shared" ref="E123:H123" si="62">+SUM(E117:E121)</f>
        <v>1410.1487509190854</v>
      </c>
      <c r="F123" s="56">
        <f t="shared" si="62"/>
        <v>9035.6285846805877</v>
      </c>
      <c r="G123" s="56">
        <f t="shared" si="62"/>
        <v>120.74905497855572</v>
      </c>
      <c r="H123" s="57">
        <f t="shared" si="62"/>
        <v>3402.169911005386</v>
      </c>
    </row>
    <row r="124" spans="1:10" x14ac:dyDescent="0.25">
      <c r="C124" s="10" t="s">
        <v>5</v>
      </c>
      <c r="D124" s="58">
        <f>+$C$28*D123</f>
        <v>12670.725868499228</v>
      </c>
      <c r="E124" s="58">
        <f t="shared" ref="E124" si="63">+$C$28*E123</f>
        <v>3091.68461993958</v>
      </c>
      <c r="F124" s="58">
        <f t="shared" ref="F124" si="64">+$C$28*F123</f>
        <v>19810.189463016686</v>
      </c>
      <c r="G124" s="58">
        <f t="shared" ref="G124" si="65">+$C$28*G123</f>
        <v>264.73660733034296</v>
      </c>
      <c r="H124" s="59">
        <f t="shared" ref="H124" si="66">+$C$28*H123</f>
        <v>7459.0970501665261</v>
      </c>
    </row>
    <row r="125" spans="1:10" x14ac:dyDescent="0.25">
      <c r="A125" t="s">
        <v>29</v>
      </c>
    </row>
    <row r="128" spans="1:10" x14ac:dyDescent="0.25">
      <c r="C128" s="11" t="s">
        <v>11</v>
      </c>
      <c r="D128" s="18" t="s">
        <v>0</v>
      </c>
      <c r="E128" s="18" t="s">
        <v>1</v>
      </c>
      <c r="F128" s="18" t="s">
        <v>2</v>
      </c>
      <c r="G128" s="18" t="s">
        <v>3</v>
      </c>
      <c r="H128" s="19" t="s">
        <v>4</v>
      </c>
    </row>
    <row r="129" spans="1:12" x14ac:dyDescent="0.25">
      <c r="C129" s="20" t="s">
        <v>0</v>
      </c>
      <c r="D129" s="31">
        <f>+D92</f>
        <v>1.6</v>
      </c>
      <c r="E129" s="32">
        <f t="shared" ref="E129:H129" si="67">+E92</f>
        <v>0.2</v>
      </c>
      <c r="F129" s="32">
        <f t="shared" si="67"/>
        <v>0.2</v>
      </c>
      <c r="G129" s="32">
        <f t="shared" si="67"/>
        <v>2.5000000000000001E-2</v>
      </c>
      <c r="H129" s="33">
        <f t="shared" si="67"/>
        <v>2.5000000000000001E-2</v>
      </c>
    </row>
    <row r="130" spans="1:12" x14ac:dyDescent="0.25">
      <c r="C130" s="20" t="s">
        <v>1</v>
      </c>
      <c r="D130" s="34">
        <f t="shared" ref="D130:H130" si="68">+D93</f>
        <v>0.02</v>
      </c>
      <c r="E130" s="27">
        <f t="shared" si="68"/>
        <v>2.5</v>
      </c>
      <c r="F130" s="27">
        <f t="shared" si="68"/>
        <v>5.9259259259259256E-3</v>
      </c>
      <c r="G130" s="27">
        <f t="shared" si="68"/>
        <v>1.2800000000000001E-3</v>
      </c>
      <c r="H130" s="28">
        <f t="shared" si="68"/>
        <v>2.5000000000000001E-3</v>
      </c>
    </row>
    <row r="131" spans="1:12" x14ac:dyDescent="0.25">
      <c r="C131" s="20" t="s">
        <v>2</v>
      </c>
      <c r="D131" s="34">
        <f t="shared" ref="D131:H131" si="69">+D94</f>
        <v>0.2</v>
      </c>
      <c r="E131" s="27">
        <f t="shared" si="69"/>
        <v>5.9259259259259262E-2</v>
      </c>
      <c r="F131" s="27">
        <f t="shared" si="69"/>
        <v>1.6</v>
      </c>
      <c r="G131" s="27">
        <f t="shared" si="69"/>
        <v>0.2</v>
      </c>
      <c r="H131" s="28">
        <f t="shared" si="69"/>
        <v>0.2</v>
      </c>
    </row>
    <row r="132" spans="1:12" x14ac:dyDescent="0.25">
      <c r="C132" s="20" t="s">
        <v>3</v>
      </c>
      <c r="D132" s="34">
        <f t="shared" ref="D132:H132" si="70">+D95</f>
        <v>0</v>
      </c>
      <c r="E132" s="27">
        <f t="shared" si="70"/>
        <v>0</v>
      </c>
      <c r="F132" s="27">
        <f t="shared" si="70"/>
        <v>0</v>
      </c>
      <c r="G132" s="27">
        <f t="shared" si="70"/>
        <v>0</v>
      </c>
      <c r="H132" s="28">
        <f t="shared" si="70"/>
        <v>0</v>
      </c>
    </row>
    <row r="133" spans="1:12" x14ac:dyDescent="0.25">
      <c r="C133" s="8" t="s">
        <v>4</v>
      </c>
      <c r="D133" s="35">
        <f t="shared" ref="D133:H133" si="71">+D96</f>
        <v>1.2500000000000001E-2</v>
      </c>
      <c r="E133" s="29">
        <f t="shared" si="71"/>
        <v>1.2500000000000001E-2</v>
      </c>
      <c r="F133" s="29">
        <f t="shared" si="71"/>
        <v>0.1</v>
      </c>
      <c r="G133" s="29">
        <f t="shared" si="71"/>
        <v>0.1</v>
      </c>
      <c r="H133" s="30">
        <f t="shared" si="71"/>
        <v>12.5</v>
      </c>
    </row>
    <row r="135" spans="1:12" x14ac:dyDescent="0.25">
      <c r="C135" t="s">
        <v>24</v>
      </c>
      <c r="D135" s="4">
        <f>+SUM(D129:D133)</f>
        <v>1.8325</v>
      </c>
      <c r="E135" s="4">
        <f t="shared" ref="E135:H135" si="72">+SUM(E129:E133)</f>
        <v>2.7717592592592597</v>
      </c>
      <c r="F135" s="4">
        <f t="shared" si="72"/>
        <v>1.905925925925926</v>
      </c>
      <c r="G135" s="4">
        <f t="shared" si="72"/>
        <v>0.32628000000000001</v>
      </c>
      <c r="H135" s="4">
        <f t="shared" si="72"/>
        <v>12.727499999999999</v>
      </c>
    </row>
    <row r="137" spans="1:12" x14ac:dyDescent="0.25">
      <c r="C137" s="11" t="s">
        <v>26</v>
      </c>
      <c r="D137" s="18" t="s">
        <v>0</v>
      </c>
      <c r="E137" s="18" t="s">
        <v>1</v>
      </c>
      <c r="F137" s="18" t="s">
        <v>2</v>
      </c>
      <c r="G137" s="18" t="s">
        <v>3</v>
      </c>
      <c r="H137" s="19" t="s">
        <v>4</v>
      </c>
      <c r="J137" s="40" t="s">
        <v>27</v>
      </c>
      <c r="L137" s="40" t="s">
        <v>32</v>
      </c>
    </row>
    <row r="138" spans="1:12" x14ac:dyDescent="0.25">
      <c r="C138" s="20" t="s">
        <v>0</v>
      </c>
      <c r="D138" s="31">
        <f>+$C$29*D124*D129/D135</f>
        <v>3198.9735094289545</v>
      </c>
      <c r="E138" s="32">
        <f t="shared" ref="E138:H138" si="73">+$C$29*E124*E129/E135</f>
        <v>64.506402706936427</v>
      </c>
      <c r="F138" s="32">
        <f t="shared" si="73"/>
        <v>601.09865526785632</v>
      </c>
      <c r="G138" s="32">
        <f t="shared" si="73"/>
        <v>5.8653874194167539</v>
      </c>
      <c r="H138" s="33">
        <f t="shared" si="73"/>
        <v>4.2365887641076183</v>
      </c>
      <c r="J138" s="38">
        <f>+SUM(D138:H138)</f>
        <v>3874.680543587272</v>
      </c>
      <c r="L138" s="38">
        <f>+J138-J101</f>
        <v>791.61862202621887</v>
      </c>
    </row>
    <row r="139" spans="1:12" x14ac:dyDescent="0.25">
      <c r="C139" s="20" t="s">
        <v>1</v>
      </c>
      <c r="D139" s="34">
        <f>+$C$29*D124*D130/D135</f>
        <v>39.987168867861925</v>
      </c>
      <c r="E139" s="27">
        <f t="shared" ref="E139:H139" si="74">+$C$29*E124*E130/E135</f>
        <v>806.33003383670541</v>
      </c>
      <c r="F139" s="27">
        <f t="shared" si="74"/>
        <v>17.810330526455001</v>
      </c>
      <c r="G139" s="27">
        <f t="shared" si="74"/>
        <v>0.30030783587413779</v>
      </c>
      <c r="H139" s="28">
        <f t="shared" si="74"/>
        <v>0.42365887641076183</v>
      </c>
      <c r="J139" s="38">
        <f>+SUM(D139:H139)</f>
        <v>864.8514999433072</v>
      </c>
      <c r="L139" s="38">
        <f t="shared" ref="L139:L142" si="75">+J139-J102</f>
        <v>247.30985495410721</v>
      </c>
    </row>
    <row r="140" spans="1:12" x14ac:dyDescent="0.25">
      <c r="C140" s="20" t="s">
        <v>2</v>
      </c>
      <c r="D140" s="34">
        <f>+$C$29*D124*D131/D135</f>
        <v>399.87168867861931</v>
      </c>
      <c r="E140" s="27">
        <f t="shared" ref="E140:H140" si="76">+$C$29*E124*E131/E135</f>
        <v>19.113008209462645</v>
      </c>
      <c r="F140" s="27">
        <f t="shared" si="76"/>
        <v>4808.7892421428505</v>
      </c>
      <c r="G140" s="27">
        <f t="shared" si="76"/>
        <v>46.923099355334031</v>
      </c>
      <c r="H140" s="28">
        <f t="shared" si="76"/>
        <v>33.892710112860946</v>
      </c>
      <c r="J140" s="38">
        <f>+SUM(D140:H140)</f>
        <v>5308.5897484991274</v>
      </c>
      <c r="L140" s="38">
        <f t="shared" si="75"/>
        <v>842.38588659898687</v>
      </c>
    </row>
    <row r="141" spans="1:12" x14ac:dyDescent="0.25">
      <c r="C141" s="20" t="s">
        <v>3</v>
      </c>
      <c r="D141" s="34">
        <f>+$C$29*D124*D132/D135</f>
        <v>0</v>
      </c>
      <c r="E141" s="27">
        <f t="shared" ref="E141:H141" si="77">+$C$29*E124*E132/E135</f>
        <v>0</v>
      </c>
      <c r="F141" s="27">
        <f t="shared" si="77"/>
        <v>0</v>
      </c>
      <c r="G141" s="27">
        <f t="shared" si="77"/>
        <v>0</v>
      </c>
      <c r="H141" s="28">
        <f t="shared" si="77"/>
        <v>0</v>
      </c>
      <c r="J141" s="38">
        <f>+SUM(D141:H141)</f>
        <v>0</v>
      </c>
      <c r="L141" s="38">
        <f t="shared" si="75"/>
        <v>0</v>
      </c>
    </row>
    <row r="142" spans="1:12" x14ac:dyDescent="0.25">
      <c r="C142" s="8" t="s">
        <v>4</v>
      </c>
      <c r="D142" s="35">
        <f>+$C$29*D124*D133/D135</f>
        <v>24.991980542413707</v>
      </c>
      <c r="E142" s="29">
        <f t="shared" ref="E142:H142" si="78">+$C$29*E124*E133/E135</f>
        <v>4.0316501691835267</v>
      </c>
      <c r="F142" s="29">
        <f t="shared" si="78"/>
        <v>300.54932763392816</v>
      </c>
      <c r="G142" s="29">
        <f t="shared" si="78"/>
        <v>23.461549677667016</v>
      </c>
      <c r="H142" s="30">
        <f t="shared" si="78"/>
        <v>2118.2943820538089</v>
      </c>
      <c r="J142" s="39">
        <f>+SUM(D142:H142)</f>
        <v>2471.3288900770012</v>
      </c>
      <c r="L142" s="39">
        <f t="shared" si="75"/>
        <v>590.19327829955432</v>
      </c>
    </row>
    <row r="143" spans="1:12" x14ac:dyDescent="0.25">
      <c r="A143" t="s">
        <v>33</v>
      </c>
    </row>
    <row r="144" spans="1:12" x14ac:dyDescent="0.25">
      <c r="A144" t="s">
        <v>28</v>
      </c>
    </row>
    <row r="145" spans="1:10" x14ac:dyDescent="0.25">
      <c r="A145" t="s">
        <v>6</v>
      </c>
      <c r="C145" s="11" t="s">
        <v>11</v>
      </c>
      <c r="D145" s="18" t="s">
        <v>0</v>
      </c>
      <c r="E145" s="18" t="s">
        <v>1</v>
      </c>
      <c r="F145" s="18" t="s">
        <v>2</v>
      </c>
      <c r="G145" s="18" t="s">
        <v>3</v>
      </c>
      <c r="H145" s="19" t="s">
        <v>4</v>
      </c>
      <c r="J145" s="40" t="s">
        <v>12</v>
      </c>
    </row>
    <row r="146" spans="1:10" x14ac:dyDescent="0.25">
      <c r="A146" s="3">
        <f>+J138+A$35</f>
        <v>5874.680543587272</v>
      </c>
      <c r="C146" s="20" t="s">
        <v>0</v>
      </c>
      <c r="D146" s="31">
        <f>+D109</f>
        <v>20</v>
      </c>
      <c r="E146" s="32">
        <f t="shared" ref="E146:H146" si="79">+E109</f>
        <v>2</v>
      </c>
      <c r="F146" s="32">
        <f t="shared" si="79"/>
        <v>5</v>
      </c>
      <c r="G146" s="32">
        <f t="shared" si="79"/>
        <v>5.0000000000000001E-3</v>
      </c>
      <c r="H146" s="33">
        <f t="shared" si="79"/>
        <v>0.5</v>
      </c>
      <c r="J146" s="36">
        <f>+SUM(D146:H146)</f>
        <v>27.504999999999999</v>
      </c>
    </row>
    <row r="147" spans="1:10" x14ac:dyDescent="0.25">
      <c r="A147" s="3">
        <f>+J139+A$36</f>
        <v>964.8514999433072</v>
      </c>
      <c r="C147" s="20" t="s">
        <v>1</v>
      </c>
      <c r="D147" s="34">
        <f t="shared" ref="D147:H147" si="80">+D110</f>
        <v>5</v>
      </c>
      <c r="E147" s="27">
        <f t="shared" si="80"/>
        <v>50</v>
      </c>
      <c r="F147" s="27">
        <f t="shared" si="80"/>
        <v>2.2222222222222223</v>
      </c>
      <c r="G147" s="27">
        <f t="shared" si="80"/>
        <v>3.2000000000000002E-3</v>
      </c>
      <c r="H147" s="28">
        <f t="shared" si="80"/>
        <v>0.5</v>
      </c>
      <c r="J147" s="36">
        <f>+SUM(D147:H147)</f>
        <v>57.725422222222221</v>
      </c>
    </row>
    <row r="148" spans="1:10" x14ac:dyDescent="0.25">
      <c r="A148" s="3">
        <f>+J140+A$37</f>
        <v>8308.5897484991274</v>
      </c>
      <c r="C148" s="20" t="s">
        <v>2</v>
      </c>
      <c r="D148" s="34">
        <f t="shared" ref="D148:H148" si="81">+D111</f>
        <v>5</v>
      </c>
      <c r="E148" s="27">
        <f t="shared" si="81"/>
        <v>0.88888888888888884</v>
      </c>
      <c r="F148" s="27">
        <f t="shared" si="81"/>
        <v>20</v>
      </c>
      <c r="G148" s="27">
        <f t="shared" si="81"/>
        <v>0.02</v>
      </c>
      <c r="H148" s="28">
        <f t="shared" si="81"/>
        <v>2</v>
      </c>
      <c r="J148" s="36">
        <f>+SUM(D148:H148)</f>
        <v>27.908888888888889</v>
      </c>
    </row>
    <row r="149" spans="1:10" x14ac:dyDescent="0.25">
      <c r="A149" s="3">
        <f>+J141+A$38</f>
        <v>4500</v>
      </c>
      <c r="C149" s="20" t="s">
        <v>3</v>
      </c>
      <c r="D149" s="34">
        <f t="shared" ref="D149:H149" si="82">+D112</f>
        <v>1.25</v>
      </c>
      <c r="E149" s="27">
        <f t="shared" si="82"/>
        <v>0.32</v>
      </c>
      <c r="F149" s="27">
        <f t="shared" si="82"/>
        <v>5</v>
      </c>
      <c r="G149" s="27">
        <f t="shared" si="82"/>
        <v>0.22222222222222221</v>
      </c>
      <c r="H149" s="28">
        <f t="shared" si="82"/>
        <v>2</v>
      </c>
      <c r="J149" s="36">
        <f>+SUM(D149:H149)</f>
        <v>8.7922222222222217</v>
      </c>
    </row>
    <row r="150" spans="1:10" x14ac:dyDescent="0.25">
      <c r="A150" s="3">
        <f>+J142+A$39</f>
        <v>2571.3288900770012</v>
      </c>
      <c r="C150" s="8" t="s">
        <v>4</v>
      </c>
      <c r="D150" s="35">
        <f t="shared" ref="D150:H150" si="83">+D113</f>
        <v>1.25</v>
      </c>
      <c r="E150" s="29">
        <f t="shared" si="83"/>
        <v>0.5</v>
      </c>
      <c r="F150" s="29">
        <f t="shared" si="83"/>
        <v>5</v>
      </c>
      <c r="G150" s="29">
        <f t="shared" si="83"/>
        <v>0.02</v>
      </c>
      <c r="H150" s="30">
        <f t="shared" si="83"/>
        <v>50</v>
      </c>
      <c r="J150" s="37">
        <f>+SUM(D150:H150)</f>
        <v>56.769999999999996</v>
      </c>
    </row>
    <row r="151" spans="1:10" x14ac:dyDescent="0.25">
      <c r="J151" s="5"/>
    </row>
    <row r="152" spans="1:10" x14ac:dyDescent="0.25">
      <c r="J152" s="5"/>
    </row>
    <row r="153" spans="1:10" x14ac:dyDescent="0.25">
      <c r="C153" s="11" t="s">
        <v>25</v>
      </c>
      <c r="D153" s="18" t="s">
        <v>0</v>
      </c>
      <c r="E153" s="18" t="s">
        <v>1</v>
      </c>
      <c r="F153" s="18" t="s">
        <v>2</v>
      </c>
      <c r="G153" s="18" t="s">
        <v>3</v>
      </c>
      <c r="H153" s="19" t="s">
        <v>4</v>
      </c>
    </row>
    <row r="154" spans="1:10" x14ac:dyDescent="0.25">
      <c r="C154" s="20" t="s">
        <v>0</v>
      </c>
      <c r="D154" s="31">
        <f>+$A146*D146/$J$35</f>
        <v>4271.7182647426089</v>
      </c>
      <c r="E154" s="32">
        <f t="shared" ref="E154:H154" si="84">+$A146*E146/$J$35</f>
        <v>427.17182647426085</v>
      </c>
      <c r="F154" s="32">
        <f t="shared" si="84"/>
        <v>1067.9295661856522</v>
      </c>
      <c r="G154" s="32">
        <f t="shared" si="84"/>
        <v>1.067929566185652</v>
      </c>
      <c r="H154" s="33">
        <f t="shared" si="84"/>
        <v>106.79295661856521</v>
      </c>
    </row>
    <row r="155" spans="1:10" x14ac:dyDescent="0.25">
      <c r="C155" s="20" t="s">
        <v>1</v>
      </c>
      <c r="D155" s="34">
        <f>+$A147*D147/$J$36</f>
        <v>83.572493955000809</v>
      </c>
      <c r="E155" s="27">
        <f t="shared" ref="E155:H155" si="85">+$A147*E147/$J$36</f>
        <v>835.724939550008</v>
      </c>
      <c r="F155" s="27">
        <f t="shared" si="85"/>
        <v>37.143330646667032</v>
      </c>
      <c r="G155" s="27">
        <f t="shared" si="85"/>
        <v>5.3486396131200521E-2</v>
      </c>
      <c r="H155" s="28">
        <f t="shared" si="85"/>
        <v>8.3572493955000802</v>
      </c>
    </row>
    <row r="156" spans="1:10" x14ac:dyDescent="0.25">
      <c r="C156" s="20" t="s">
        <v>2</v>
      </c>
      <c r="D156" s="34">
        <f>+$A148*D148/$J$37</f>
        <v>1488.5203387310326</v>
      </c>
      <c r="E156" s="27">
        <f t="shared" ref="E156:H156" si="86">+$A148*E148/$J$37</f>
        <v>264.62583799662798</v>
      </c>
      <c r="F156" s="27">
        <f t="shared" si="86"/>
        <v>5954.0813549241302</v>
      </c>
      <c r="G156" s="27">
        <f t="shared" si="86"/>
        <v>5.9540813549241305</v>
      </c>
      <c r="H156" s="28">
        <f t="shared" si="86"/>
        <v>595.40813549241295</v>
      </c>
    </row>
    <row r="157" spans="1:10" x14ac:dyDescent="0.25">
      <c r="C157" s="20" t="s">
        <v>3</v>
      </c>
      <c r="D157" s="34">
        <f>+$A149*D149/$J$38</f>
        <v>639.76999873625687</v>
      </c>
      <c r="E157" s="27">
        <f t="shared" ref="E157:H157" si="87">+$A149*E149/$J$38</f>
        <v>163.78111967648175</v>
      </c>
      <c r="F157" s="27">
        <f t="shared" si="87"/>
        <v>2559.0799949450275</v>
      </c>
      <c r="G157" s="27">
        <f t="shared" si="87"/>
        <v>113.73688866422344</v>
      </c>
      <c r="H157" s="28">
        <f t="shared" si="87"/>
        <v>1023.6319979780109</v>
      </c>
    </row>
    <row r="158" spans="1:10" x14ac:dyDescent="0.25">
      <c r="C158" s="8" t="s">
        <v>4</v>
      </c>
      <c r="D158" s="35">
        <f>+$A150*D150/$J$39</f>
        <v>56.617247007156102</v>
      </c>
      <c r="E158" s="29">
        <f t="shared" ref="E158:H158" si="88">+$A150*E150/$J$39</f>
        <v>22.646898802862438</v>
      </c>
      <c r="F158" s="29">
        <f t="shared" si="88"/>
        <v>226.46898802862441</v>
      </c>
      <c r="G158" s="29">
        <f t="shared" si="88"/>
        <v>0.90587595211449767</v>
      </c>
      <c r="H158" s="30">
        <f t="shared" si="88"/>
        <v>2264.6898802862438</v>
      </c>
    </row>
    <row r="160" spans="1:10" x14ac:dyDescent="0.25">
      <c r="C160" s="9" t="s">
        <v>19</v>
      </c>
      <c r="D160" s="56">
        <f>+SUM(D154:D158)</f>
        <v>6540.1983431720555</v>
      </c>
      <c r="E160" s="56">
        <f t="shared" ref="E160:H160" si="89">+SUM(E154:E158)</f>
        <v>1713.950622500241</v>
      </c>
      <c r="F160" s="56">
        <f t="shared" si="89"/>
        <v>9844.703234730101</v>
      </c>
      <c r="G160" s="56">
        <f t="shared" si="89"/>
        <v>121.71826193357893</v>
      </c>
      <c r="H160" s="57">
        <f t="shared" si="89"/>
        <v>3998.8802197707328</v>
      </c>
    </row>
    <row r="161" spans="1:12" x14ac:dyDescent="0.25">
      <c r="C161" s="10" t="s">
        <v>5</v>
      </c>
      <c r="D161" s="58">
        <f>+$C$28*D160</f>
        <v>14339.076367482885</v>
      </c>
      <c r="E161" s="58">
        <f t="shared" ref="E161" si="90">+$C$28*E160</f>
        <v>3757.7558931043022</v>
      </c>
      <c r="F161" s="58">
        <f t="shared" ref="F161" si="91">+$C$28*F160</f>
        <v>21584.047469351659</v>
      </c>
      <c r="G161" s="58">
        <f t="shared" ref="G161" si="92">+$C$28*G160</f>
        <v>266.86154786192213</v>
      </c>
      <c r="H161" s="59">
        <f t="shared" ref="H161" si="93">+$C$28*H160</f>
        <v>8767.3562554218715</v>
      </c>
    </row>
    <row r="162" spans="1:12" x14ac:dyDescent="0.25">
      <c r="A162" t="s">
        <v>29</v>
      </c>
    </row>
    <row r="165" spans="1:12" x14ac:dyDescent="0.25">
      <c r="C165" s="11" t="s">
        <v>11</v>
      </c>
      <c r="D165" s="18" t="s">
        <v>0</v>
      </c>
      <c r="E165" s="18" t="s">
        <v>1</v>
      </c>
      <c r="F165" s="18" t="s">
        <v>2</v>
      </c>
      <c r="G165" s="18" t="s">
        <v>3</v>
      </c>
      <c r="H165" s="19" t="s">
        <v>4</v>
      </c>
    </row>
    <row r="166" spans="1:12" x14ac:dyDescent="0.25">
      <c r="C166" s="20" t="s">
        <v>0</v>
      </c>
      <c r="D166" s="31">
        <f>+D129</f>
        <v>1.6</v>
      </c>
      <c r="E166" s="32">
        <f t="shared" ref="E166:H166" si="94">+E129</f>
        <v>0.2</v>
      </c>
      <c r="F166" s="32">
        <f t="shared" si="94"/>
        <v>0.2</v>
      </c>
      <c r="G166" s="32">
        <f t="shared" si="94"/>
        <v>2.5000000000000001E-2</v>
      </c>
      <c r="H166" s="33">
        <f t="shared" si="94"/>
        <v>2.5000000000000001E-2</v>
      </c>
    </row>
    <row r="167" spans="1:12" x14ac:dyDescent="0.25">
      <c r="C167" s="20" t="s">
        <v>1</v>
      </c>
      <c r="D167" s="34">
        <f t="shared" ref="D167:H167" si="95">+D130</f>
        <v>0.02</v>
      </c>
      <c r="E167" s="27">
        <f t="shared" si="95"/>
        <v>2.5</v>
      </c>
      <c r="F167" s="27">
        <f t="shared" si="95"/>
        <v>5.9259259259259256E-3</v>
      </c>
      <c r="G167" s="27">
        <f t="shared" si="95"/>
        <v>1.2800000000000001E-3</v>
      </c>
      <c r="H167" s="28">
        <f t="shared" si="95"/>
        <v>2.5000000000000001E-3</v>
      </c>
    </row>
    <row r="168" spans="1:12" x14ac:dyDescent="0.25">
      <c r="C168" s="20" t="s">
        <v>2</v>
      </c>
      <c r="D168" s="34">
        <f t="shared" ref="D168:H168" si="96">+D131</f>
        <v>0.2</v>
      </c>
      <c r="E168" s="27">
        <f t="shared" si="96"/>
        <v>5.9259259259259262E-2</v>
      </c>
      <c r="F168" s="27">
        <f t="shared" si="96"/>
        <v>1.6</v>
      </c>
      <c r="G168" s="27">
        <f t="shared" si="96"/>
        <v>0.2</v>
      </c>
      <c r="H168" s="28">
        <f t="shared" si="96"/>
        <v>0.2</v>
      </c>
    </row>
    <row r="169" spans="1:12" x14ac:dyDescent="0.25">
      <c r="C169" s="20" t="s">
        <v>3</v>
      </c>
      <c r="D169" s="34">
        <f t="shared" ref="D169:H169" si="97">+D132</f>
        <v>0</v>
      </c>
      <c r="E169" s="27">
        <f t="shared" si="97"/>
        <v>0</v>
      </c>
      <c r="F169" s="27">
        <f t="shared" si="97"/>
        <v>0</v>
      </c>
      <c r="G169" s="27">
        <f t="shared" si="97"/>
        <v>0</v>
      </c>
      <c r="H169" s="28">
        <f t="shared" si="97"/>
        <v>0</v>
      </c>
    </row>
    <row r="170" spans="1:12" x14ac:dyDescent="0.25">
      <c r="C170" s="8" t="s">
        <v>4</v>
      </c>
      <c r="D170" s="35">
        <f t="shared" ref="D170:H170" si="98">+D133</f>
        <v>1.2500000000000001E-2</v>
      </c>
      <c r="E170" s="29">
        <f t="shared" si="98"/>
        <v>1.2500000000000001E-2</v>
      </c>
      <c r="F170" s="29">
        <f t="shared" si="98"/>
        <v>0.1</v>
      </c>
      <c r="G170" s="29">
        <f t="shared" si="98"/>
        <v>0.1</v>
      </c>
      <c r="H170" s="30">
        <f t="shared" si="98"/>
        <v>12.5</v>
      </c>
    </row>
    <row r="172" spans="1:12" x14ac:dyDescent="0.25">
      <c r="C172" t="s">
        <v>24</v>
      </c>
      <c r="D172" s="4">
        <f>+SUM(D166:D170)</f>
        <v>1.8325</v>
      </c>
      <c r="E172" s="4">
        <f t="shared" ref="E172:H172" si="99">+SUM(E166:E170)</f>
        <v>2.7717592592592597</v>
      </c>
      <c r="F172" s="4">
        <f t="shared" si="99"/>
        <v>1.905925925925926</v>
      </c>
      <c r="G172" s="4">
        <f t="shared" si="99"/>
        <v>0.32628000000000001</v>
      </c>
      <c r="H172" s="4">
        <f t="shared" si="99"/>
        <v>12.727499999999999</v>
      </c>
    </row>
    <row r="174" spans="1:12" x14ac:dyDescent="0.25">
      <c r="C174" s="11" t="s">
        <v>26</v>
      </c>
      <c r="D174" s="18" t="s">
        <v>0</v>
      </c>
      <c r="E174" s="18" t="s">
        <v>1</v>
      </c>
      <c r="F174" s="18" t="s">
        <v>2</v>
      </c>
      <c r="G174" s="18" t="s">
        <v>3</v>
      </c>
      <c r="H174" s="19" t="s">
        <v>4</v>
      </c>
      <c r="J174" s="40" t="s">
        <v>27</v>
      </c>
      <c r="L174" s="40" t="s">
        <v>32</v>
      </c>
    </row>
    <row r="175" spans="1:12" x14ac:dyDescent="0.25">
      <c r="C175" s="20" t="s">
        <v>0</v>
      </c>
      <c r="D175" s="31">
        <f>+$C$29*D161*D166/D172</f>
        <v>3620.1813475654944</v>
      </c>
      <c r="E175" s="32">
        <f t="shared" ref="E175:H175" si="100">+$C$29*E161*E166/E172</f>
        <v>78.403635788596986</v>
      </c>
      <c r="F175" s="32">
        <f t="shared" si="100"/>
        <v>654.92265650896832</v>
      </c>
      <c r="G175" s="32">
        <f t="shared" si="100"/>
        <v>5.9124666639028822</v>
      </c>
      <c r="H175" s="33">
        <f t="shared" si="100"/>
        <v>4.9796487098689388</v>
      </c>
      <c r="J175" s="38">
        <f>+SUM(D175:H175)</f>
        <v>4364.3997552368319</v>
      </c>
      <c r="L175" s="38">
        <f>+J175-J138</f>
        <v>489.71921164955984</v>
      </c>
    </row>
    <row r="176" spans="1:12" x14ac:dyDescent="0.25">
      <c r="C176" s="20" t="s">
        <v>1</v>
      </c>
      <c r="D176" s="34">
        <f>+$C$29*D161*D167/D172</f>
        <v>45.252266844568688</v>
      </c>
      <c r="E176" s="27">
        <f t="shared" ref="E176:H176" si="101">+$C$29*E161*E167/E172</f>
        <v>980.04544735746208</v>
      </c>
      <c r="F176" s="27">
        <f t="shared" si="101"/>
        <v>19.405115748413873</v>
      </c>
      <c r="G176" s="27">
        <f t="shared" si="101"/>
        <v>0.30271829319182753</v>
      </c>
      <c r="H176" s="28">
        <f t="shared" si="101"/>
        <v>0.49796487098689385</v>
      </c>
      <c r="J176" s="38">
        <f>+SUM(D176:H176)</f>
        <v>1045.5035131146235</v>
      </c>
      <c r="L176" s="38">
        <f t="shared" ref="L176:L179" si="102">+J176-J139</f>
        <v>180.6520131713163</v>
      </c>
    </row>
    <row r="177" spans="1:12" x14ac:dyDescent="0.25">
      <c r="C177" s="20" t="s">
        <v>2</v>
      </c>
      <c r="D177" s="34">
        <f>+$C$29*D161*D168/D172</f>
        <v>452.5226684456868</v>
      </c>
      <c r="E177" s="27">
        <f t="shared" ref="E177:H177" si="103">+$C$29*E161*E168/E172</f>
        <v>23.230706900325028</v>
      </c>
      <c r="F177" s="27">
        <f t="shared" si="103"/>
        <v>5239.3812520717465</v>
      </c>
      <c r="G177" s="27">
        <f t="shared" si="103"/>
        <v>47.299733311223058</v>
      </c>
      <c r="H177" s="28">
        <f t="shared" si="103"/>
        <v>39.837189678951511</v>
      </c>
      <c r="J177" s="38">
        <f>+SUM(D177:H177)</f>
        <v>5802.2715504079333</v>
      </c>
      <c r="L177" s="38">
        <f t="shared" si="102"/>
        <v>493.68180190880594</v>
      </c>
    </row>
    <row r="178" spans="1:12" x14ac:dyDescent="0.25">
      <c r="C178" s="20" t="s">
        <v>3</v>
      </c>
      <c r="D178" s="34">
        <f>+$C$29*D161*D169/D172</f>
        <v>0</v>
      </c>
      <c r="E178" s="27">
        <f t="shared" ref="E178:H178" si="104">+$C$29*E161*E169/E172</f>
        <v>0</v>
      </c>
      <c r="F178" s="27">
        <f t="shared" si="104"/>
        <v>0</v>
      </c>
      <c r="G178" s="27">
        <f t="shared" si="104"/>
        <v>0</v>
      </c>
      <c r="H178" s="28">
        <f t="shared" si="104"/>
        <v>0</v>
      </c>
      <c r="J178" s="38">
        <f>+SUM(D178:H178)</f>
        <v>0</v>
      </c>
      <c r="L178" s="38">
        <f t="shared" si="102"/>
        <v>0</v>
      </c>
    </row>
    <row r="179" spans="1:12" x14ac:dyDescent="0.25">
      <c r="C179" s="8" t="s">
        <v>4</v>
      </c>
      <c r="D179" s="35">
        <f>+$C$29*D161*D170/D172</f>
        <v>28.282666777855425</v>
      </c>
      <c r="E179" s="29">
        <f t="shared" ref="E179:H179" si="105">+$C$29*E161*E170/E172</f>
        <v>4.9002272367873116</v>
      </c>
      <c r="F179" s="29">
        <f t="shared" si="105"/>
        <v>327.46132825448416</v>
      </c>
      <c r="G179" s="29">
        <f t="shared" si="105"/>
        <v>23.649866655611529</v>
      </c>
      <c r="H179" s="30">
        <f t="shared" si="105"/>
        <v>2489.8243549344688</v>
      </c>
      <c r="J179" s="39">
        <f>+SUM(D179:H179)</f>
        <v>2874.1184438592072</v>
      </c>
      <c r="L179" s="39">
        <f t="shared" si="102"/>
        <v>402.78955378220599</v>
      </c>
    </row>
    <row r="180" spans="1:12" x14ac:dyDescent="0.25">
      <c r="A180" t="s">
        <v>34</v>
      </c>
    </row>
    <row r="181" spans="1:12" x14ac:dyDescent="0.25">
      <c r="A181" t="s">
        <v>28</v>
      </c>
    </row>
    <row r="182" spans="1:12" x14ac:dyDescent="0.25">
      <c r="A182" t="s">
        <v>6</v>
      </c>
      <c r="C182" s="11" t="s">
        <v>11</v>
      </c>
      <c r="D182" s="18" t="s">
        <v>0</v>
      </c>
      <c r="E182" s="18" t="s">
        <v>1</v>
      </c>
      <c r="F182" s="18" t="s">
        <v>2</v>
      </c>
      <c r="G182" s="18" t="s">
        <v>3</v>
      </c>
      <c r="H182" s="19" t="s">
        <v>4</v>
      </c>
      <c r="J182" s="40" t="s">
        <v>12</v>
      </c>
    </row>
    <row r="183" spans="1:12" x14ac:dyDescent="0.25">
      <c r="A183" s="3">
        <f>+J175+A$35</f>
        <v>6364.3997552368319</v>
      </c>
      <c r="C183" s="20" t="s">
        <v>0</v>
      </c>
      <c r="D183" s="31">
        <f>+D146</f>
        <v>20</v>
      </c>
      <c r="E183" s="32">
        <f t="shared" ref="E183:H183" si="106">+E146</f>
        <v>2</v>
      </c>
      <c r="F183" s="32">
        <f t="shared" si="106"/>
        <v>5</v>
      </c>
      <c r="G183" s="32">
        <f t="shared" si="106"/>
        <v>5.0000000000000001E-3</v>
      </c>
      <c r="H183" s="33">
        <f t="shared" si="106"/>
        <v>0.5</v>
      </c>
      <c r="J183" s="36">
        <f>+SUM(D183:H183)</f>
        <v>27.504999999999999</v>
      </c>
    </row>
    <row r="184" spans="1:12" x14ac:dyDescent="0.25">
      <c r="A184" s="3">
        <f>+J176+A$36</f>
        <v>1145.5035131146235</v>
      </c>
      <c r="C184" s="20" t="s">
        <v>1</v>
      </c>
      <c r="D184" s="34">
        <f t="shared" ref="D184:H184" si="107">+D147</f>
        <v>5</v>
      </c>
      <c r="E184" s="27">
        <f t="shared" si="107"/>
        <v>50</v>
      </c>
      <c r="F184" s="27">
        <f t="shared" si="107"/>
        <v>2.2222222222222223</v>
      </c>
      <c r="G184" s="27">
        <f t="shared" si="107"/>
        <v>3.2000000000000002E-3</v>
      </c>
      <c r="H184" s="28">
        <f t="shared" si="107"/>
        <v>0.5</v>
      </c>
      <c r="J184" s="36">
        <f>+SUM(D184:H184)</f>
        <v>57.725422222222221</v>
      </c>
    </row>
    <row r="185" spans="1:12" x14ac:dyDescent="0.25">
      <c r="A185" s="3">
        <f>+J177+A$37</f>
        <v>8802.2715504079333</v>
      </c>
      <c r="C185" s="20" t="s">
        <v>2</v>
      </c>
      <c r="D185" s="34">
        <f t="shared" ref="D185:H185" si="108">+D148</f>
        <v>5</v>
      </c>
      <c r="E185" s="27">
        <f t="shared" si="108"/>
        <v>0.88888888888888884</v>
      </c>
      <c r="F185" s="27">
        <f t="shared" si="108"/>
        <v>20</v>
      </c>
      <c r="G185" s="27">
        <f t="shared" si="108"/>
        <v>0.02</v>
      </c>
      <c r="H185" s="28">
        <f t="shared" si="108"/>
        <v>2</v>
      </c>
      <c r="J185" s="36">
        <f>+SUM(D185:H185)</f>
        <v>27.908888888888889</v>
      </c>
    </row>
    <row r="186" spans="1:12" x14ac:dyDescent="0.25">
      <c r="A186" s="3">
        <f>+J178+A$38</f>
        <v>4500</v>
      </c>
      <c r="C186" s="20" t="s">
        <v>3</v>
      </c>
      <c r="D186" s="34">
        <f t="shared" ref="D186:H186" si="109">+D149</f>
        <v>1.25</v>
      </c>
      <c r="E186" s="27">
        <f t="shared" si="109"/>
        <v>0.32</v>
      </c>
      <c r="F186" s="27">
        <f t="shared" si="109"/>
        <v>5</v>
      </c>
      <c r="G186" s="27">
        <f t="shared" si="109"/>
        <v>0.22222222222222221</v>
      </c>
      <c r="H186" s="28">
        <f t="shared" si="109"/>
        <v>2</v>
      </c>
      <c r="J186" s="36">
        <f>+SUM(D186:H186)</f>
        <v>8.7922222222222217</v>
      </c>
    </row>
    <row r="187" spans="1:12" x14ac:dyDescent="0.25">
      <c r="A187" s="3">
        <f>+J179+A$39</f>
        <v>2974.1184438592072</v>
      </c>
      <c r="C187" s="8" t="s">
        <v>4</v>
      </c>
      <c r="D187" s="35">
        <f t="shared" ref="D187:H187" si="110">+D150</f>
        <v>1.25</v>
      </c>
      <c r="E187" s="29">
        <f t="shared" si="110"/>
        <v>0.5</v>
      </c>
      <c r="F187" s="29">
        <f t="shared" si="110"/>
        <v>5</v>
      </c>
      <c r="G187" s="29">
        <f t="shared" si="110"/>
        <v>0.02</v>
      </c>
      <c r="H187" s="30">
        <f t="shared" si="110"/>
        <v>50</v>
      </c>
      <c r="J187" s="37">
        <f>+SUM(D187:H187)</f>
        <v>56.769999999999996</v>
      </c>
    </row>
    <row r="188" spans="1:12" x14ac:dyDescent="0.25">
      <c r="J188" s="5"/>
    </row>
    <row r="189" spans="1:12" x14ac:dyDescent="0.25">
      <c r="J189" s="5"/>
    </row>
    <row r="190" spans="1:12" x14ac:dyDescent="0.25">
      <c r="C190" s="11" t="s">
        <v>25</v>
      </c>
      <c r="D190" s="18" t="s">
        <v>0</v>
      </c>
      <c r="E190" s="18" t="s">
        <v>1</v>
      </c>
      <c r="F190" s="18" t="s">
        <v>2</v>
      </c>
      <c r="G190" s="18" t="s">
        <v>3</v>
      </c>
      <c r="H190" s="19" t="s">
        <v>4</v>
      </c>
    </row>
    <row r="191" spans="1:12" x14ac:dyDescent="0.25">
      <c r="C191" s="20" t="s">
        <v>0</v>
      </c>
      <c r="D191" s="31">
        <f>+$A183*D183/$J$35</f>
        <v>4627.8129469091673</v>
      </c>
      <c r="E191" s="32">
        <f t="shared" ref="E191:H191" si="111">+$A183*E183/$J$35</f>
        <v>462.7812946909167</v>
      </c>
      <c r="F191" s="32">
        <f t="shared" si="111"/>
        <v>1156.9532367272918</v>
      </c>
      <c r="G191" s="32">
        <f t="shared" si="111"/>
        <v>1.1569532367272919</v>
      </c>
      <c r="H191" s="33">
        <f t="shared" si="111"/>
        <v>115.69532367272917</v>
      </c>
    </row>
    <row r="192" spans="1:12" x14ac:dyDescent="0.25">
      <c r="C192" s="20" t="s">
        <v>1</v>
      </c>
      <c r="D192" s="34">
        <f>+$A184*D184/$J$36</f>
        <v>99.22002031486619</v>
      </c>
      <c r="E192" s="27">
        <f t="shared" ref="E192:H192" si="112">+$A184*E184/$J$36</f>
        <v>992.20020314866201</v>
      </c>
      <c r="F192" s="27">
        <f t="shared" si="112"/>
        <v>44.097786806607203</v>
      </c>
      <c r="G192" s="27">
        <f t="shared" si="112"/>
        <v>6.3500813001514361E-2</v>
      </c>
      <c r="H192" s="28">
        <f t="shared" si="112"/>
        <v>9.9220020314866204</v>
      </c>
    </row>
    <row r="193" spans="1:8" x14ac:dyDescent="0.25">
      <c r="C193" s="20" t="s">
        <v>2</v>
      </c>
      <c r="D193" s="34">
        <f>+$A185*D185/$J$37</f>
        <v>1576.9656014346563</v>
      </c>
      <c r="E193" s="27">
        <f t="shared" ref="E193:H193" si="113">+$A185*E185/$J$37</f>
        <v>280.34944025505001</v>
      </c>
      <c r="F193" s="27">
        <f t="shared" si="113"/>
        <v>6307.8624057386251</v>
      </c>
      <c r="G193" s="27">
        <f t="shared" si="113"/>
        <v>6.307862405738625</v>
      </c>
      <c r="H193" s="28">
        <f t="shared" si="113"/>
        <v>630.78624057386253</v>
      </c>
    </row>
    <row r="194" spans="1:8" x14ac:dyDescent="0.25">
      <c r="C194" s="20" t="s">
        <v>3</v>
      </c>
      <c r="D194" s="34">
        <f>+$A186*D186/$J$38</f>
        <v>639.76999873625687</v>
      </c>
      <c r="E194" s="27">
        <f t="shared" ref="E194:H194" si="114">+$A186*E186/$J$38</f>
        <v>163.78111967648175</v>
      </c>
      <c r="F194" s="27">
        <f t="shared" si="114"/>
        <v>2559.0799949450275</v>
      </c>
      <c r="G194" s="27">
        <f t="shared" si="114"/>
        <v>113.73688866422344</v>
      </c>
      <c r="H194" s="28">
        <f t="shared" si="114"/>
        <v>1023.6319979780109</v>
      </c>
    </row>
    <row r="195" spans="1:8" x14ac:dyDescent="0.25">
      <c r="C195" s="8" t="s">
        <v>4</v>
      </c>
      <c r="D195" s="35">
        <f>+$A187*D187/$J$39</f>
        <v>65.48613800993499</v>
      </c>
      <c r="E195" s="29">
        <f t="shared" ref="E195:H195" si="115">+$A187*E187/$J$39</f>
        <v>26.194455203973995</v>
      </c>
      <c r="F195" s="29">
        <f t="shared" si="115"/>
        <v>261.94455203973996</v>
      </c>
      <c r="G195" s="29">
        <f t="shared" si="115"/>
        <v>1.0477782081589597</v>
      </c>
      <c r="H195" s="30">
        <f t="shared" si="115"/>
        <v>2619.4455203973998</v>
      </c>
    </row>
    <row r="197" spans="1:8" x14ac:dyDescent="0.25">
      <c r="C197" s="9" t="s">
        <v>19</v>
      </c>
      <c r="D197" s="56">
        <f>+SUM(D191:D195)</f>
        <v>7009.254705404881</v>
      </c>
      <c r="E197" s="56">
        <f t="shared" ref="E197:H197" si="116">+SUM(E191:E195)</f>
        <v>1925.3065129750844</v>
      </c>
      <c r="F197" s="56">
        <f t="shared" si="116"/>
        <v>10329.937976257292</v>
      </c>
      <c r="G197" s="56">
        <f t="shared" si="116"/>
        <v>122.31298332784984</v>
      </c>
      <c r="H197" s="57">
        <f t="shared" si="116"/>
        <v>4399.4810846534892</v>
      </c>
    </row>
    <row r="198" spans="1:8" x14ac:dyDescent="0.25">
      <c r="C198" s="10" t="s">
        <v>5</v>
      </c>
      <c r="D198" s="58">
        <f>+$C$28*D197</f>
        <v>15367.46031637825</v>
      </c>
      <c r="E198" s="58">
        <f t="shared" ref="E198" si="117">+$C$28*E197</f>
        <v>4221.1437133529216</v>
      </c>
      <c r="F198" s="58">
        <f t="shared" ref="F198" si="118">+$C$28*F197</f>
        <v>22647.901751718819</v>
      </c>
      <c r="G198" s="58">
        <f t="shared" ref="G198" si="119">+$C$28*G197</f>
        <v>268.16544646596515</v>
      </c>
      <c r="H198" s="59">
        <f t="shared" ref="H198" si="120">+$C$28*H197</f>
        <v>9645.6547554101035</v>
      </c>
    </row>
    <row r="199" spans="1:8" x14ac:dyDescent="0.25">
      <c r="A199" t="s">
        <v>29</v>
      </c>
    </row>
    <row r="202" spans="1:8" x14ac:dyDescent="0.25">
      <c r="C202" s="11" t="s">
        <v>11</v>
      </c>
      <c r="D202" s="18" t="s">
        <v>0</v>
      </c>
      <c r="E202" s="18" t="s">
        <v>1</v>
      </c>
      <c r="F202" s="18" t="s">
        <v>2</v>
      </c>
      <c r="G202" s="18" t="s">
        <v>3</v>
      </c>
      <c r="H202" s="19" t="s">
        <v>4</v>
      </c>
    </row>
    <row r="203" spans="1:8" x14ac:dyDescent="0.25">
      <c r="C203" s="20" t="s">
        <v>0</v>
      </c>
      <c r="D203" s="31">
        <f>+D166</f>
        <v>1.6</v>
      </c>
      <c r="E203" s="32">
        <f t="shared" ref="E203:H203" si="121">+E166</f>
        <v>0.2</v>
      </c>
      <c r="F203" s="32">
        <f t="shared" si="121"/>
        <v>0.2</v>
      </c>
      <c r="G203" s="32">
        <f t="shared" si="121"/>
        <v>2.5000000000000001E-2</v>
      </c>
      <c r="H203" s="33">
        <f t="shared" si="121"/>
        <v>2.5000000000000001E-2</v>
      </c>
    </row>
    <row r="204" spans="1:8" x14ac:dyDescent="0.25">
      <c r="C204" s="20" t="s">
        <v>1</v>
      </c>
      <c r="D204" s="34">
        <f t="shared" ref="D204:H204" si="122">+D167</f>
        <v>0.02</v>
      </c>
      <c r="E204" s="27">
        <f t="shared" si="122"/>
        <v>2.5</v>
      </c>
      <c r="F204" s="27">
        <f t="shared" si="122"/>
        <v>5.9259259259259256E-3</v>
      </c>
      <c r="G204" s="27">
        <f t="shared" si="122"/>
        <v>1.2800000000000001E-3</v>
      </c>
      <c r="H204" s="28">
        <f t="shared" si="122"/>
        <v>2.5000000000000001E-3</v>
      </c>
    </row>
    <row r="205" spans="1:8" x14ac:dyDescent="0.25">
      <c r="C205" s="20" t="s">
        <v>2</v>
      </c>
      <c r="D205" s="34">
        <f t="shared" ref="D205:H205" si="123">+D168</f>
        <v>0.2</v>
      </c>
      <c r="E205" s="27">
        <f t="shared" si="123"/>
        <v>5.9259259259259262E-2</v>
      </c>
      <c r="F205" s="27">
        <f t="shared" si="123"/>
        <v>1.6</v>
      </c>
      <c r="G205" s="27">
        <f t="shared" si="123"/>
        <v>0.2</v>
      </c>
      <c r="H205" s="28">
        <f t="shared" si="123"/>
        <v>0.2</v>
      </c>
    </row>
    <row r="206" spans="1:8" x14ac:dyDescent="0.25">
      <c r="C206" s="20" t="s">
        <v>3</v>
      </c>
      <c r="D206" s="34">
        <f t="shared" ref="D206:H206" si="124">+D169</f>
        <v>0</v>
      </c>
      <c r="E206" s="27">
        <f t="shared" si="124"/>
        <v>0</v>
      </c>
      <c r="F206" s="27">
        <f t="shared" si="124"/>
        <v>0</v>
      </c>
      <c r="G206" s="27">
        <f t="shared" si="124"/>
        <v>0</v>
      </c>
      <c r="H206" s="28">
        <f t="shared" si="124"/>
        <v>0</v>
      </c>
    </row>
    <row r="207" spans="1:8" x14ac:dyDescent="0.25">
      <c r="C207" s="8" t="s">
        <v>4</v>
      </c>
      <c r="D207" s="35">
        <f t="shared" ref="D207:H207" si="125">+D170</f>
        <v>1.2500000000000001E-2</v>
      </c>
      <c r="E207" s="29">
        <f t="shared" si="125"/>
        <v>1.2500000000000001E-2</v>
      </c>
      <c r="F207" s="29">
        <f t="shared" si="125"/>
        <v>0.1</v>
      </c>
      <c r="G207" s="29">
        <f t="shared" si="125"/>
        <v>0.1</v>
      </c>
      <c r="H207" s="30">
        <f t="shared" si="125"/>
        <v>12.5</v>
      </c>
    </row>
    <row r="209" spans="1:12" x14ac:dyDescent="0.25">
      <c r="C209" t="s">
        <v>24</v>
      </c>
      <c r="D209" s="4">
        <f>+SUM(D203:D207)</f>
        <v>1.8325</v>
      </c>
      <c r="E209" s="4">
        <f t="shared" ref="E209:H209" si="126">+SUM(E203:E207)</f>
        <v>2.7717592592592597</v>
      </c>
      <c r="F209" s="4">
        <f t="shared" si="126"/>
        <v>1.905925925925926</v>
      </c>
      <c r="G209" s="4">
        <f t="shared" si="126"/>
        <v>0.32628000000000001</v>
      </c>
      <c r="H209" s="4">
        <f t="shared" si="126"/>
        <v>12.727499999999999</v>
      </c>
    </row>
    <row r="211" spans="1:12" x14ac:dyDescent="0.25">
      <c r="C211" s="11" t="s">
        <v>26</v>
      </c>
      <c r="D211" s="18" t="s">
        <v>0</v>
      </c>
      <c r="E211" s="18" t="s">
        <v>1</v>
      </c>
      <c r="F211" s="18" t="s">
        <v>2</v>
      </c>
      <c r="G211" s="18" t="s">
        <v>3</v>
      </c>
      <c r="H211" s="19" t="s">
        <v>4</v>
      </c>
      <c r="J211" s="40" t="s">
        <v>27</v>
      </c>
      <c r="L211" s="40" t="s">
        <v>32</v>
      </c>
    </row>
    <row r="212" spans="1:12" x14ac:dyDescent="0.25">
      <c r="C212" s="20" t="s">
        <v>0</v>
      </c>
      <c r="D212" s="31">
        <f>+$C$29*D198*D203/D209</f>
        <v>3879.8170656909206</v>
      </c>
      <c r="E212" s="32">
        <f t="shared" ref="E212:H212" si="127">+$C$29*E198*E203/E209</f>
        <v>88.071983313329653</v>
      </c>
      <c r="F212" s="32">
        <f t="shared" si="127"/>
        <v>687.20308369648637</v>
      </c>
      <c r="G212" s="32">
        <f t="shared" si="127"/>
        <v>5.9413552658437752</v>
      </c>
      <c r="H212" s="33">
        <f t="shared" si="127"/>
        <v>5.4785012561700546</v>
      </c>
      <c r="J212" s="38">
        <f>+SUM(D212:H212)</f>
        <v>4666.5119892227494</v>
      </c>
      <c r="L212" s="38">
        <f>+J212-J175</f>
        <v>302.11223398591756</v>
      </c>
    </row>
    <row r="213" spans="1:12" x14ac:dyDescent="0.25">
      <c r="C213" s="20" t="s">
        <v>1</v>
      </c>
      <c r="D213" s="34">
        <f>+$C$29*D198*D204/D209</f>
        <v>48.497713321136509</v>
      </c>
      <c r="E213" s="27">
        <f t="shared" ref="E213:H213" si="128">+$C$29*E198*E204/E209</f>
        <v>1100.8997914166207</v>
      </c>
      <c r="F213" s="27">
        <f t="shared" si="128"/>
        <v>20.361572850266263</v>
      </c>
      <c r="G213" s="27">
        <f t="shared" si="128"/>
        <v>0.3041973896112013</v>
      </c>
      <c r="H213" s="28">
        <f t="shared" si="128"/>
        <v>0.54785012561700541</v>
      </c>
      <c r="J213" s="38">
        <f>+SUM(D213:H213)</f>
        <v>1170.6111251032514</v>
      </c>
      <c r="L213" s="38">
        <f t="shared" ref="L213:L216" si="129">+J213-J176</f>
        <v>125.10761198862792</v>
      </c>
    </row>
    <row r="214" spans="1:12" x14ac:dyDescent="0.25">
      <c r="C214" s="20" t="s">
        <v>2</v>
      </c>
      <c r="D214" s="34">
        <f>+$C$29*D198*D205/D209</f>
        <v>484.97713321136507</v>
      </c>
      <c r="E214" s="27">
        <f t="shared" ref="E214:H214" si="130">+$C$29*E198*E205/E209</f>
        <v>26.095402463208789</v>
      </c>
      <c r="F214" s="27">
        <f t="shared" si="130"/>
        <v>5497.624669571891</v>
      </c>
      <c r="G214" s="27">
        <f t="shared" si="130"/>
        <v>47.530842126750201</v>
      </c>
      <c r="H214" s="28">
        <f t="shared" si="130"/>
        <v>43.828010049360437</v>
      </c>
      <c r="J214" s="38">
        <f>+SUM(D214:H214)</f>
        <v>6100.0560574225756</v>
      </c>
      <c r="L214" s="38">
        <f t="shared" si="129"/>
        <v>297.78450701464226</v>
      </c>
    </row>
    <row r="215" spans="1:12" x14ac:dyDescent="0.25">
      <c r="C215" s="20" t="s">
        <v>3</v>
      </c>
      <c r="D215" s="34">
        <f>+$C$29*D198*D206/D209</f>
        <v>0</v>
      </c>
      <c r="E215" s="27">
        <f t="shared" ref="E215:H215" si="131">+$C$29*E198*E206/E209</f>
        <v>0</v>
      </c>
      <c r="F215" s="27">
        <f t="shared" si="131"/>
        <v>0</v>
      </c>
      <c r="G215" s="27">
        <f t="shared" si="131"/>
        <v>0</v>
      </c>
      <c r="H215" s="28">
        <f t="shared" si="131"/>
        <v>0</v>
      </c>
      <c r="J215" s="38">
        <f>+SUM(D215:H215)</f>
        <v>0</v>
      </c>
      <c r="L215" s="38">
        <f t="shared" si="129"/>
        <v>0</v>
      </c>
    </row>
    <row r="216" spans="1:12" x14ac:dyDescent="0.25">
      <c r="C216" s="8" t="s">
        <v>4</v>
      </c>
      <c r="D216" s="35">
        <f>+$C$29*D198*D207/D209</f>
        <v>30.311070825710317</v>
      </c>
      <c r="E216" s="29">
        <f t="shared" ref="E216:H216" si="132">+$C$29*E198*E207/E209</f>
        <v>5.5044989570831033</v>
      </c>
      <c r="F216" s="29">
        <f t="shared" si="132"/>
        <v>343.60154184824319</v>
      </c>
      <c r="G216" s="29">
        <f t="shared" si="132"/>
        <v>23.765421063375101</v>
      </c>
      <c r="H216" s="30">
        <f t="shared" si="132"/>
        <v>2739.2506280850271</v>
      </c>
      <c r="J216" s="39">
        <f>+SUM(D216:H216)</f>
        <v>3142.4331607794388</v>
      </c>
      <c r="L216" s="39">
        <f t="shared" si="129"/>
        <v>268.3147169202316</v>
      </c>
    </row>
    <row r="217" spans="1:12" x14ac:dyDescent="0.25">
      <c r="A217" t="s">
        <v>35</v>
      </c>
    </row>
    <row r="218" spans="1:12" x14ac:dyDescent="0.25">
      <c r="A218" t="s">
        <v>28</v>
      </c>
    </row>
    <row r="219" spans="1:12" x14ac:dyDescent="0.25">
      <c r="A219" t="s">
        <v>6</v>
      </c>
      <c r="C219" s="11" t="s">
        <v>11</v>
      </c>
      <c r="D219" s="18" t="s">
        <v>0</v>
      </c>
      <c r="E219" s="18" t="s">
        <v>1</v>
      </c>
      <c r="F219" s="18" t="s">
        <v>2</v>
      </c>
      <c r="G219" s="18" t="s">
        <v>3</v>
      </c>
      <c r="H219" s="19" t="s">
        <v>4</v>
      </c>
      <c r="J219" s="40" t="s">
        <v>12</v>
      </c>
    </row>
    <row r="220" spans="1:12" x14ac:dyDescent="0.25">
      <c r="A220" s="3">
        <f>+J212+A$35</f>
        <v>6666.5119892227494</v>
      </c>
      <c r="C220" s="20" t="s">
        <v>0</v>
      </c>
      <c r="D220" s="31">
        <f>+D183</f>
        <v>20</v>
      </c>
      <c r="E220" s="32">
        <f t="shared" ref="E220:H220" si="133">+E183</f>
        <v>2</v>
      </c>
      <c r="F220" s="32">
        <f t="shared" si="133"/>
        <v>5</v>
      </c>
      <c r="G220" s="32">
        <f t="shared" si="133"/>
        <v>5.0000000000000001E-3</v>
      </c>
      <c r="H220" s="33">
        <f t="shared" si="133"/>
        <v>0.5</v>
      </c>
      <c r="J220" s="36">
        <f>+SUM(D220:H220)</f>
        <v>27.504999999999999</v>
      </c>
    </row>
    <row r="221" spans="1:12" x14ac:dyDescent="0.25">
      <c r="A221" s="3">
        <f>+J213+A$36</f>
        <v>1270.6111251032514</v>
      </c>
      <c r="C221" s="20" t="s">
        <v>1</v>
      </c>
      <c r="D221" s="34">
        <f t="shared" ref="D221:H221" si="134">+D184</f>
        <v>5</v>
      </c>
      <c r="E221" s="27">
        <f t="shared" si="134"/>
        <v>50</v>
      </c>
      <c r="F221" s="27">
        <f t="shared" si="134"/>
        <v>2.2222222222222223</v>
      </c>
      <c r="G221" s="27">
        <f t="shared" si="134"/>
        <v>3.2000000000000002E-3</v>
      </c>
      <c r="H221" s="28">
        <f t="shared" si="134"/>
        <v>0.5</v>
      </c>
      <c r="J221" s="36">
        <f>+SUM(D221:H221)</f>
        <v>57.725422222222221</v>
      </c>
    </row>
    <row r="222" spans="1:12" x14ac:dyDescent="0.25">
      <c r="A222" s="3">
        <f>+J214+A$37</f>
        <v>9100.0560574225747</v>
      </c>
      <c r="C222" s="20" t="s">
        <v>2</v>
      </c>
      <c r="D222" s="34">
        <f t="shared" ref="D222:H222" si="135">+D185</f>
        <v>5</v>
      </c>
      <c r="E222" s="27">
        <f t="shared" si="135"/>
        <v>0.88888888888888884</v>
      </c>
      <c r="F222" s="27">
        <f t="shared" si="135"/>
        <v>20</v>
      </c>
      <c r="G222" s="27">
        <f t="shared" si="135"/>
        <v>0.02</v>
      </c>
      <c r="H222" s="28">
        <f t="shared" si="135"/>
        <v>2</v>
      </c>
      <c r="J222" s="36">
        <f>+SUM(D222:H222)</f>
        <v>27.908888888888889</v>
      </c>
    </row>
    <row r="223" spans="1:12" x14ac:dyDescent="0.25">
      <c r="A223" s="3">
        <f>+J215+A$38</f>
        <v>4500</v>
      </c>
      <c r="C223" s="20" t="s">
        <v>3</v>
      </c>
      <c r="D223" s="34">
        <f t="shared" ref="D223:H223" si="136">+D186</f>
        <v>1.25</v>
      </c>
      <c r="E223" s="27">
        <f t="shared" si="136"/>
        <v>0.32</v>
      </c>
      <c r="F223" s="27">
        <f t="shared" si="136"/>
        <v>5</v>
      </c>
      <c r="G223" s="27">
        <f t="shared" si="136"/>
        <v>0.22222222222222221</v>
      </c>
      <c r="H223" s="28">
        <f t="shared" si="136"/>
        <v>2</v>
      </c>
      <c r="J223" s="36">
        <f>+SUM(D223:H223)</f>
        <v>8.7922222222222217</v>
      </c>
    </row>
    <row r="224" spans="1:12" x14ac:dyDescent="0.25">
      <c r="A224" s="3">
        <f>+J216+A$39</f>
        <v>3242.4331607794388</v>
      </c>
      <c r="C224" s="8" t="s">
        <v>4</v>
      </c>
      <c r="D224" s="35">
        <f t="shared" ref="D224:H224" si="137">+D187</f>
        <v>1.25</v>
      </c>
      <c r="E224" s="29">
        <f t="shared" si="137"/>
        <v>0.5</v>
      </c>
      <c r="F224" s="29">
        <f t="shared" si="137"/>
        <v>5</v>
      </c>
      <c r="G224" s="29">
        <f t="shared" si="137"/>
        <v>0.02</v>
      </c>
      <c r="H224" s="30">
        <f t="shared" si="137"/>
        <v>50</v>
      </c>
      <c r="J224" s="37">
        <f>+SUM(D224:H224)</f>
        <v>56.769999999999996</v>
      </c>
    </row>
    <row r="225" spans="1:10" x14ac:dyDescent="0.25">
      <c r="J225" s="5"/>
    </row>
    <row r="226" spans="1:10" x14ac:dyDescent="0.25">
      <c r="J226" s="5"/>
    </row>
    <row r="227" spans="1:10" x14ac:dyDescent="0.25">
      <c r="C227" s="11" t="s">
        <v>25</v>
      </c>
      <c r="D227" s="18" t="s">
        <v>0</v>
      </c>
      <c r="E227" s="18" t="s">
        <v>1</v>
      </c>
      <c r="F227" s="18" t="s">
        <v>2</v>
      </c>
      <c r="G227" s="18" t="s">
        <v>3</v>
      </c>
      <c r="H227" s="19" t="s">
        <v>4</v>
      </c>
    </row>
    <row r="228" spans="1:10" x14ac:dyDescent="0.25">
      <c r="C228" s="20" t="s">
        <v>0</v>
      </c>
      <c r="D228" s="31">
        <f>+$A220*D220/$J$35</f>
        <v>4847.4909937994908</v>
      </c>
      <c r="E228" s="32">
        <f t="shared" ref="E228:H228" si="138">+$A220*E220/$J$35</f>
        <v>484.74909937994909</v>
      </c>
      <c r="F228" s="32">
        <f t="shared" si="138"/>
        <v>1211.8727484498727</v>
      </c>
      <c r="G228" s="32">
        <f t="shared" si="138"/>
        <v>1.2118727484498726</v>
      </c>
      <c r="H228" s="33">
        <f t="shared" si="138"/>
        <v>121.18727484498727</v>
      </c>
    </row>
    <row r="229" spans="1:10" x14ac:dyDescent="0.25">
      <c r="C229" s="20" t="s">
        <v>1</v>
      </c>
      <c r="D229" s="34">
        <f>+$A221*D221/$J$36</f>
        <v>110.05646006467074</v>
      </c>
      <c r="E229" s="27">
        <f t="shared" ref="E229:H229" si="139">+$A221*E221/$J$36</f>
        <v>1100.5646006467075</v>
      </c>
      <c r="F229" s="27">
        <f t="shared" si="139"/>
        <v>48.913982250964779</v>
      </c>
      <c r="G229" s="27">
        <f t="shared" si="139"/>
        <v>7.0436134441389284E-2</v>
      </c>
      <c r="H229" s="28">
        <f t="shared" si="139"/>
        <v>11.005646006467074</v>
      </c>
    </row>
    <row r="230" spans="1:10" x14ac:dyDescent="0.25">
      <c r="C230" s="20" t="s">
        <v>2</v>
      </c>
      <c r="D230" s="34">
        <f>+$A222*D222/$J$37</f>
        <v>1630.3150035194517</v>
      </c>
      <c r="E230" s="27">
        <f t="shared" ref="E230:H230" si="140">+$A222*E222/$J$37</f>
        <v>289.83377840345804</v>
      </c>
      <c r="F230" s="27">
        <f t="shared" si="140"/>
        <v>6521.2600140778068</v>
      </c>
      <c r="G230" s="27">
        <f t="shared" si="140"/>
        <v>6.5212600140778063</v>
      </c>
      <c r="H230" s="28">
        <f t="shared" si="140"/>
        <v>652.12600140778068</v>
      </c>
    </row>
    <row r="231" spans="1:10" x14ac:dyDescent="0.25">
      <c r="C231" s="20" t="s">
        <v>3</v>
      </c>
      <c r="D231" s="34">
        <f>+$A223*D223/$J$38</f>
        <v>639.76999873625687</v>
      </c>
      <c r="E231" s="27">
        <f t="shared" ref="E231:H231" si="141">+$A223*E223/$J$38</f>
        <v>163.78111967648175</v>
      </c>
      <c r="F231" s="27">
        <f t="shared" si="141"/>
        <v>2559.0799949450275</v>
      </c>
      <c r="G231" s="27">
        <f t="shared" si="141"/>
        <v>113.73688866422344</v>
      </c>
      <c r="H231" s="28">
        <f t="shared" si="141"/>
        <v>1023.6319979780109</v>
      </c>
    </row>
    <row r="232" spans="1:10" x14ac:dyDescent="0.25">
      <c r="C232" s="8" t="s">
        <v>4</v>
      </c>
      <c r="D232" s="35">
        <f>+$A224*D224/$J$39</f>
        <v>71.3940717099577</v>
      </c>
      <c r="E232" s="29">
        <f t="shared" ref="E232:H232" si="142">+$A224*E224/$J$39</f>
        <v>28.557628683983083</v>
      </c>
      <c r="F232" s="29">
        <f t="shared" si="142"/>
        <v>285.5762868398308</v>
      </c>
      <c r="G232" s="29">
        <f t="shared" si="142"/>
        <v>1.1423051473593231</v>
      </c>
      <c r="H232" s="30">
        <f t="shared" si="142"/>
        <v>2855.762868398308</v>
      </c>
    </row>
    <row r="234" spans="1:10" x14ac:dyDescent="0.25">
      <c r="C234" s="9" t="s">
        <v>19</v>
      </c>
      <c r="D234" s="56">
        <f>+SUM(D228:D232)</f>
        <v>7299.0265278298275</v>
      </c>
      <c r="E234" s="56">
        <f t="shared" ref="E234:H234" si="143">+SUM(E228:E232)</f>
        <v>2067.4862267905792</v>
      </c>
      <c r="F234" s="56">
        <f t="shared" si="143"/>
        <v>10626.703026563502</v>
      </c>
      <c r="G234" s="56">
        <f t="shared" si="143"/>
        <v>122.68276270855183</v>
      </c>
      <c r="H234" s="57">
        <f t="shared" si="143"/>
        <v>4663.713788635554</v>
      </c>
    </row>
    <row r="235" spans="1:10" x14ac:dyDescent="0.25">
      <c r="C235" s="10" t="s">
        <v>5</v>
      </c>
      <c r="D235" s="58">
        <f>+$C$28*D234</f>
        <v>16002.771368562755</v>
      </c>
      <c r="E235" s="58">
        <f t="shared" ref="E235" si="144">+$C$28*E234</f>
        <v>4532.8660293031189</v>
      </c>
      <c r="F235" s="58">
        <f t="shared" ref="F235" si="145">+$C$28*F234</f>
        <v>23298.545126163757</v>
      </c>
      <c r="G235" s="58">
        <f t="shared" ref="G235" si="146">+$C$28*G234</f>
        <v>268.97617031573066</v>
      </c>
      <c r="H235" s="59">
        <f t="shared" ref="H235" si="147">+$C$28*H234</f>
        <v>10224.972495083988</v>
      </c>
    </row>
    <row r="236" spans="1:10" x14ac:dyDescent="0.25">
      <c r="A236" t="s">
        <v>29</v>
      </c>
    </row>
    <row r="239" spans="1:10" x14ac:dyDescent="0.25">
      <c r="C239" s="11" t="s">
        <v>11</v>
      </c>
      <c r="D239" s="18" t="s">
        <v>0</v>
      </c>
      <c r="E239" s="18" t="s">
        <v>1</v>
      </c>
      <c r="F239" s="18" t="s">
        <v>2</v>
      </c>
      <c r="G239" s="18" t="s">
        <v>3</v>
      </c>
      <c r="H239" s="19" t="s">
        <v>4</v>
      </c>
    </row>
    <row r="240" spans="1:10" x14ac:dyDescent="0.25">
      <c r="C240" s="20" t="s">
        <v>0</v>
      </c>
      <c r="D240" s="31">
        <f>+D203</f>
        <v>1.6</v>
      </c>
      <c r="E240" s="32">
        <f t="shared" ref="E240:H240" si="148">+E203</f>
        <v>0.2</v>
      </c>
      <c r="F240" s="32">
        <f t="shared" si="148"/>
        <v>0.2</v>
      </c>
      <c r="G240" s="32">
        <f t="shared" si="148"/>
        <v>2.5000000000000001E-2</v>
      </c>
      <c r="H240" s="33">
        <f t="shared" si="148"/>
        <v>2.5000000000000001E-2</v>
      </c>
    </row>
    <row r="241" spans="1:12" x14ac:dyDescent="0.25">
      <c r="C241" s="20" t="s">
        <v>1</v>
      </c>
      <c r="D241" s="34">
        <f t="shared" ref="D241:H241" si="149">+D204</f>
        <v>0.02</v>
      </c>
      <c r="E241" s="27">
        <f t="shared" si="149"/>
        <v>2.5</v>
      </c>
      <c r="F241" s="27">
        <f t="shared" si="149"/>
        <v>5.9259259259259256E-3</v>
      </c>
      <c r="G241" s="27">
        <f t="shared" si="149"/>
        <v>1.2800000000000001E-3</v>
      </c>
      <c r="H241" s="28">
        <f t="shared" si="149"/>
        <v>2.5000000000000001E-3</v>
      </c>
    </row>
    <row r="242" spans="1:12" x14ac:dyDescent="0.25">
      <c r="C242" s="20" t="s">
        <v>2</v>
      </c>
      <c r="D242" s="34">
        <f t="shared" ref="D242:H242" si="150">+D205</f>
        <v>0.2</v>
      </c>
      <c r="E242" s="27">
        <f t="shared" si="150"/>
        <v>5.9259259259259262E-2</v>
      </c>
      <c r="F242" s="27">
        <f t="shared" si="150"/>
        <v>1.6</v>
      </c>
      <c r="G242" s="27">
        <f t="shared" si="150"/>
        <v>0.2</v>
      </c>
      <c r="H242" s="28">
        <f t="shared" si="150"/>
        <v>0.2</v>
      </c>
    </row>
    <row r="243" spans="1:12" x14ac:dyDescent="0.25">
      <c r="C243" s="20" t="s">
        <v>3</v>
      </c>
      <c r="D243" s="34">
        <f t="shared" ref="D243:H243" si="151">+D206</f>
        <v>0</v>
      </c>
      <c r="E243" s="27">
        <f t="shared" si="151"/>
        <v>0</v>
      </c>
      <c r="F243" s="27">
        <f t="shared" si="151"/>
        <v>0</v>
      </c>
      <c r="G243" s="27">
        <f t="shared" si="151"/>
        <v>0</v>
      </c>
      <c r="H243" s="28">
        <f t="shared" si="151"/>
        <v>0</v>
      </c>
    </row>
    <row r="244" spans="1:12" x14ac:dyDescent="0.25">
      <c r="C244" s="8" t="s">
        <v>4</v>
      </c>
      <c r="D244" s="35">
        <f t="shared" ref="D244:H244" si="152">+D207</f>
        <v>1.2500000000000001E-2</v>
      </c>
      <c r="E244" s="29">
        <f t="shared" si="152"/>
        <v>1.2500000000000001E-2</v>
      </c>
      <c r="F244" s="29">
        <f t="shared" si="152"/>
        <v>0.1</v>
      </c>
      <c r="G244" s="29">
        <f t="shared" si="152"/>
        <v>0.1</v>
      </c>
      <c r="H244" s="30">
        <f t="shared" si="152"/>
        <v>12.5</v>
      </c>
    </row>
    <row r="246" spans="1:12" x14ac:dyDescent="0.25">
      <c r="C246" t="s">
        <v>24</v>
      </c>
      <c r="D246" s="4">
        <f>+SUM(D240:D244)</f>
        <v>1.8325</v>
      </c>
      <c r="E246" s="4">
        <f t="shared" ref="E246:H246" si="153">+SUM(E240:E244)</f>
        <v>2.7717592592592597</v>
      </c>
      <c r="F246" s="4">
        <f t="shared" si="153"/>
        <v>1.905925925925926</v>
      </c>
      <c r="G246" s="4">
        <f t="shared" si="153"/>
        <v>0.32628000000000001</v>
      </c>
      <c r="H246" s="4">
        <f t="shared" si="153"/>
        <v>12.727499999999999</v>
      </c>
    </row>
    <row r="248" spans="1:12" x14ac:dyDescent="0.25">
      <c r="C248" s="11" t="s">
        <v>26</v>
      </c>
      <c r="D248" s="18" t="s">
        <v>0</v>
      </c>
      <c r="E248" s="18" t="s">
        <v>1</v>
      </c>
      <c r="F248" s="18" t="s">
        <v>2</v>
      </c>
      <c r="G248" s="18" t="s">
        <v>3</v>
      </c>
      <c r="H248" s="19" t="s">
        <v>4</v>
      </c>
      <c r="J248" s="40" t="s">
        <v>27</v>
      </c>
      <c r="L248" s="40" t="s">
        <v>32</v>
      </c>
    </row>
    <row r="249" spans="1:12" x14ac:dyDescent="0.25">
      <c r="C249" s="20" t="s">
        <v>0</v>
      </c>
      <c r="D249" s="31">
        <f>+$C$29*D235*D240/D246</f>
        <v>4040.2138138549926</v>
      </c>
      <c r="E249" s="32">
        <f t="shared" ref="E249:H249" si="154">+$C$29*E235*E240/E246</f>
        <v>94.575908427727413</v>
      </c>
      <c r="F249" s="32">
        <f t="shared" si="154"/>
        <v>706.94549242851451</v>
      </c>
      <c r="G249" s="32">
        <f t="shared" si="154"/>
        <v>5.9593173056122382</v>
      </c>
      <c r="H249" s="33">
        <f t="shared" si="154"/>
        <v>5.8075398797787674</v>
      </c>
      <c r="J249" s="38">
        <f>+SUM(D249:H249)</f>
        <v>4853.5020718966252</v>
      </c>
      <c r="L249" s="38">
        <f>+J249-J212</f>
        <v>186.9900826738758</v>
      </c>
    </row>
    <row r="250" spans="1:12" x14ac:dyDescent="0.25">
      <c r="C250" s="20" t="s">
        <v>1</v>
      </c>
      <c r="D250" s="34">
        <f>+$C$29*D235*D241/D246</f>
        <v>50.502672673187405</v>
      </c>
      <c r="E250" s="27">
        <f t="shared" ref="E250:H250" si="155">+$C$29*E235*E241/E246</f>
        <v>1182.1988553465924</v>
      </c>
      <c r="F250" s="27">
        <f t="shared" si="155"/>
        <v>20.946533108993023</v>
      </c>
      <c r="G250" s="27">
        <f t="shared" si="155"/>
        <v>0.30511704604734657</v>
      </c>
      <c r="H250" s="28">
        <f t="shared" si="155"/>
        <v>0.5807539879778767</v>
      </c>
      <c r="J250" s="38">
        <f>+SUM(D250:H250)</f>
        <v>1254.533932162798</v>
      </c>
      <c r="L250" s="38">
        <f t="shared" ref="L250:L253" si="156">+J250-J213</f>
        <v>83.922807059546585</v>
      </c>
    </row>
    <row r="251" spans="1:12" x14ac:dyDescent="0.25">
      <c r="C251" s="20" t="s">
        <v>2</v>
      </c>
      <c r="D251" s="34">
        <f>+$C$29*D235*D242/D246</f>
        <v>505.02672673187408</v>
      </c>
      <c r="E251" s="27">
        <f t="shared" ref="E251:H251" si="157">+$C$29*E235*E242/E246</f>
        <v>28.022491385993305</v>
      </c>
      <c r="F251" s="27">
        <f t="shared" si="157"/>
        <v>5655.5639394281161</v>
      </c>
      <c r="G251" s="27">
        <f t="shared" si="157"/>
        <v>47.674538444897905</v>
      </c>
      <c r="H251" s="28">
        <f t="shared" si="157"/>
        <v>46.460319038230139</v>
      </c>
      <c r="J251" s="38">
        <f>+SUM(D251:H251)</f>
        <v>6282.7480150291121</v>
      </c>
      <c r="L251" s="38">
        <f t="shared" si="156"/>
        <v>182.69195760653656</v>
      </c>
    </row>
    <row r="252" spans="1:12" x14ac:dyDescent="0.25">
      <c r="C252" s="20" t="s">
        <v>3</v>
      </c>
      <c r="D252" s="34">
        <f>+$C$29*D235*D243/D246</f>
        <v>0</v>
      </c>
      <c r="E252" s="27">
        <f t="shared" ref="E252:H252" si="158">+$C$29*E235*E243/E246</f>
        <v>0</v>
      </c>
      <c r="F252" s="27">
        <f t="shared" si="158"/>
        <v>0</v>
      </c>
      <c r="G252" s="27">
        <f t="shared" si="158"/>
        <v>0</v>
      </c>
      <c r="H252" s="28">
        <f t="shared" si="158"/>
        <v>0</v>
      </c>
      <c r="J252" s="38">
        <f>+SUM(D252:H252)</f>
        <v>0</v>
      </c>
      <c r="L252" s="38">
        <f t="shared" si="156"/>
        <v>0</v>
      </c>
    </row>
    <row r="253" spans="1:12" x14ac:dyDescent="0.25">
      <c r="C253" s="8" t="s">
        <v>4</v>
      </c>
      <c r="D253" s="35">
        <f>+$C$29*D235*D244/D246</f>
        <v>31.56417042074213</v>
      </c>
      <c r="E253" s="29">
        <f t="shared" ref="E253:H253" si="159">+$C$29*E235*E244/E246</f>
        <v>5.9109942767329633</v>
      </c>
      <c r="F253" s="29">
        <f t="shared" si="159"/>
        <v>353.47274621425726</v>
      </c>
      <c r="G253" s="29">
        <f t="shared" si="159"/>
        <v>23.837269222448953</v>
      </c>
      <c r="H253" s="30">
        <f t="shared" si="159"/>
        <v>2903.7699398893833</v>
      </c>
      <c r="J253" s="39">
        <f>+SUM(D253:H253)</f>
        <v>3318.5551200235645</v>
      </c>
      <c r="L253" s="39">
        <f t="shared" si="156"/>
        <v>176.12195924412572</v>
      </c>
    </row>
    <row r="254" spans="1:12" x14ac:dyDescent="0.25">
      <c r="A254" t="s">
        <v>36</v>
      </c>
    </row>
    <row r="255" spans="1:12" x14ac:dyDescent="0.25">
      <c r="A255" t="s">
        <v>28</v>
      </c>
    </row>
    <row r="256" spans="1:12" x14ac:dyDescent="0.25">
      <c r="A256" t="s">
        <v>6</v>
      </c>
      <c r="C256" s="11" t="s">
        <v>11</v>
      </c>
      <c r="D256" s="18" t="s">
        <v>0</v>
      </c>
      <c r="E256" s="18" t="s">
        <v>1</v>
      </c>
      <c r="F256" s="18" t="s">
        <v>2</v>
      </c>
      <c r="G256" s="18" t="s">
        <v>3</v>
      </c>
      <c r="H256" s="19" t="s">
        <v>4</v>
      </c>
      <c r="J256" s="40" t="s">
        <v>12</v>
      </c>
    </row>
    <row r="257" spans="1:10" x14ac:dyDescent="0.25">
      <c r="A257" s="3">
        <f>+J249+A$35</f>
        <v>6853.5020718966252</v>
      </c>
      <c r="C257" s="20" t="s">
        <v>0</v>
      </c>
      <c r="D257" s="31">
        <f>+D220</f>
        <v>20</v>
      </c>
      <c r="E257" s="32">
        <f t="shared" ref="E257:H257" si="160">+E220</f>
        <v>2</v>
      </c>
      <c r="F257" s="32">
        <f t="shared" si="160"/>
        <v>5</v>
      </c>
      <c r="G257" s="32">
        <f t="shared" si="160"/>
        <v>5.0000000000000001E-3</v>
      </c>
      <c r="H257" s="33">
        <f t="shared" si="160"/>
        <v>0.5</v>
      </c>
      <c r="J257" s="36">
        <f>+SUM(D257:H257)</f>
        <v>27.504999999999999</v>
      </c>
    </row>
    <row r="258" spans="1:10" x14ac:dyDescent="0.25">
      <c r="A258" s="3">
        <f>+J250+A$36</f>
        <v>1354.533932162798</v>
      </c>
      <c r="C258" s="20" t="s">
        <v>1</v>
      </c>
      <c r="D258" s="34">
        <f t="shared" ref="D258:H258" si="161">+D221</f>
        <v>5</v>
      </c>
      <c r="E258" s="27">
        <f t="shared" si="161"/>
        <v>50</v>
      </c>
      <c r="F258" s="27">
        <f t="shared" si="161"/>
        <v>2.2222222222222223</v>
      </c>
      <c r="G258" s="27">
        <f t="shared" si="161"/>
        <v>3.2000000000000002E-3</v>
      </c>
      <c r="H258" s="28">
        <f t="shared" si="161"/>
        <v>0.5</v>
      </c>
      <c r="J258" s="36">
        <f>+SUM(D258:H258)</f>
        <v>57.725422222222221</v>
      </c>
    </row>
    <row r="259" spans="1:10" x14ac:dyDescent="0.25">
      <c r="A259" s="3">
        <f>+J251+A$37</f>
        <v>9282.7480150291121</v>
      </c>
      <c r="C259" s="20" t="s">
        <v>2</v>
      </c>
      <c r="D259" s="34">
        <f t="shared" ref="D259:H259" si="162">+D222</f>
        <v>5</v>
      </c>
      <c r="E259" s="27">
        <f t="shared" si="162"/>
        <v>0.88888888888888884</v>
      </c>
      <c r="F259" s="27">
        <f t="shared" si="162"/>
        <v>20</v>
      </c>
      <c r="G259" s="27">
        <f t="shared" si="162"/>
        <v>0.02</v>
      </c>
      <c r="H259" s="28">
        <f t="shared" si="162"/>
        <v>2</v>
      </c>
      <c r="J259" s="36">
        <f>+SUM(D259:H259)</f>
        <v>27.908888888888889</v>
      </c>
    </row>
    <row r="260" spans="1:10" x14ac:dyDescent="0.25">
      <c r="A260" s="3">
        <f>+J252+A$38</f>
        <v>4500</v>
      </c>
      <c r="C260" s="20" t="s">
        <v>3</v>
      </c>
      <c r="D260" s="34">
        <f t="shared" ref="D260:H260" si="163">+D223</f>
        <v>1.25</v>
      </c>
      <c r="E260" s="27">
        <f t="shared" si="163"/>
        <v>0.32</v>
      </c>
      <c r="F260" s="27">
        <f t="shared" si="163"/>
        <v>5</v>
      </c>
      <c r="G260" s="27">
        <f t="shared" si="163"/>
        <v>0.22222222222222221</v>
      </c>
      <c r="H260" s="28">
        <f t="shared" si="163"/>
        <v>2</v>
      </c>
      <c r="J260" s="36">
        <f>+SUM(D260:H260)</f>
        <v>8.7922222222222217</v>
      </c>
    </row>
    <row r="261" spans="1:10" x14ac:dyDescent="0.25">
      <c r="A261" s="3">
        <f>+J253+A$39</f>
        <v>3418.5551200235645</v>
      </c>
      <c r="C261" s="8" t="s">
        <v>4</v>
      </c>
      <c r="D261" s="35">
        <f t="shared" ref="D261:H261" si="164">+D224</f>
        <v>1.25</v>
      </c>
      <c r="E261" s="29">
        <f t="shared" si="164"/>
        <v>0.5</v>
      </c>
      <c r="F261" s="29">
        <f t="shared" si="164"/>
        <v>5</v>
      </c>
      <c r="G261" s="29">
        <f t="shared" si="164"/>
        <v>0.02</v>
      </c>
      <c r="H261" s="30">
        <f t="shared" si="164"/>
        <v>50</v>
      </c>
      <c r="J261" s="37">
        <f>+SUM(D261:H261)</f>
        <v>56.769999999999996</v>
      </c>
    </row>
    <row r="262" spans="1:10" x14ac:dyDescent="0.25">
      <c r="J262" s="5"/>
    </row>
    <row r="263" spans="1:10" x14ac:dyDescent="0.25">
      <c r="J263" s="5"/>
    </row>
    <row r="264" spans="1:10" x14ac:dyDescent="0.25">
      <c r="C264" s="11" t="s">
        <v>25</v>
      </c>
      <c r="D264" s="18" t="s">
        <v>0</v>
      </c>
      <c r="E264" s="18" t="s">
        <v>1</v>
      </c>
      <c r="F264" s="18" t="s">
        <v>2</v>
      </c>
      <c r="G264" s="18" t="s">
        <v>3</v>
      </c>
      <c r="H264" s="19" t="s">
        <v>4</v>
      </c>
    </row>
    <row r="265" spans="1:10" x14ac:dyDescent="0.25">
      <c r="C265" s="20" t="s">
        <v>0</v>
      </c>
      <c r="D265" s="31">
        <f>+$A257*D257/$J$35</f>
        <v>4983.4590597321394</v>
      </c>
      <c r="E265" s="32">
        <f t="shared" ref="E265:H265" si="165">+$A257*E257/$J$35</f>
        <v>498.34590597321397</v>
      </c>
      <c r="F265" s="32">
        <f t="shared" si="165"/>
        <v>1245.8647649330348</v>
      </c>
      <c r="G265" s="32">
        <f t="shared" si="165"/>
        <v>1.245864764933035</v>
      </c>
      <c r="H265" s="33">
        <f t="shared" si="165"/>
        <v>124.58647649330349</v>
      </c>
    </row>
    <row r="266" spans="1:10" x14ac:dyDescent="0.25">
      <c r="C266" s="20" t="s">
        <v>1</v>
      </c>
      <c r="D266" s="34">
        <f>+$A258*D258/$J$36</f>
        <v>117.32559763255841</v>
      </c>
      <c r="E266" s="27">
        <f t="shared" ref="E266:H266" si="166">+$A258*E258/$J$36</f>
        <v>1173.255976325584</v>
      </c>
      <c r="F266" s="27">
        <f t="shared" si="166"/>
        <v>52.144710058914853</v>
      </c>
      <c r="G266" s="27">
        <f t="shared" si="166"/>
        <v>7.5088382484837388E-2</v>
      </c>
      <c r="H266" s="28">
        <f t="shared" si="166"/>
        <v>11.732559763255841</v>
      </c>
    </row>
    <row r="267" spans="1:10" x14ac:dyDescent="0.25">
      <c r="C267" s="20" t="s">
        <v>2</v>
      </c>
      <c r="D267" s="34">
        <f>+$A259*D259/$J$37</f>
        <v>1663.0450699749583</v>
      </c>
      <c r="E267" s="27">
        <f t="shared" ref="E267:H267" si="167">+$A259*E259/$J$37</f>
        <v>295.65245688443702</v>
      </c>
      <c r="F267" s="27">
        <f t="shared" si="167"/>
        <v>6652.1802798998333</v>
      </c>
      <c r="G267" s="27">
        <f t="shared" si="167"/>
        <v>6.6521802798998335</v>
      </c>
      <c r="H267" s="28">
        <f t="shared" si="167"/>
        <v>665.2180279899834</v>
      </c>
    </row>
    <row r="268" spans="1:10" x14ac:dyDescent="0.25">
      <c r="C268" s="20" t="s">
        <v>3</v>
      </c>
      <c r="D268" s="34">
        <f>+$A260*D260/$J$38</f>
        <v>639.76999873625687</v>
      </c>
      <c r="E268" s="27">
        <f t="shared" ref="E268:H268" si="168">+$A260*E260/$J$38</f>
        <v>163.78111967648175</v>
      </c>
      <c r="F268" s="27">
        <f t="shared" si="168"/>
        <v>2559.0799949450275</v>
      </c>
      <c r="G268" s="27">
        <f t="shared" si="168"/>
        <v>113.73688866422344</v>
      </c>
      <c r="H268" s="28">
        <f t="shared" si="168"/>
        <v>1023.6319979780109</v>
      </c>
    </row>
    <row r="269" spans="1:10" x14ac:dyDescent="0.25">
      <c r="C269" s="8" t="s">
        <v>4</v>
      </c>
      <c r="D269" s="35">
        <f>+$A261*D261/$J$39</f>
        <v>75.272043333265046</v>
      </c>
      <c r="E269" s="29">
        <f t="shared" ref="E269:H269" si="169">+$A261*E261/$J$39</f>
        <v>30.108817333306014</v>
      </c>
      <c r="F269" s="29">
        <f t="shared" si="169"/>
        <v>301.08817333306018</v>
      </c>
      <c r="G269" s="29">
        <f t="shared" si="169"/>
        <v>1.2043526933322404</v>
      </c>
      <c r="H269" s="30">
        <f t="shared" si="169"/>
        <v>3010.8817333306015</v>
      </c>
    </row>
    <row r="271" spans="1:10" x14ac:dyDescent="0.25">
      <c r="C271" s="9" t="s">
        <v>19</v>
      </c>
      <c r="D271" s="56">
        <f>+SUM(D265:D269)</f>
        <v>7478.8717694091774</v>
      </c>
      <c r="E271" s="56">
        <f t="shared" ref="E271:H271" si="170">+SUM(E265:E269)</f>
        <v>2161.144276193023</v>
      </c>
      <c r="F271" s="56">
        <f t="shared" si="170"/>
        <v>10810.357923169871</v>
      </c>
      <c r="G271" s="56">
        <f t="shared" si="170"/>
        <v>122.91437478487339</v>
      </c>
      <c r="H271" s="57">
        <f t="shared" si="170"/>
        <v>4836.0507955551548</v>
      </c>
    </row>
    <row r="272" spans="1:10" x14ac:dyDescent="0.25">
      <c r="C272" s="10" t="s">
        <v>5</v>
      </c>
      <c r="D272" s="58">
        <f>+$C$28*D271</f>
        <v>16397.073577459367</v>
      </c>
      <c r="E272" s="58">
        <f t="shared" ref="E272" si="171">+$C$28*E271</f>
        <v>4738.206884785458</v>
      </c>
      <c r="F272" s="58">
        <f t="shared" ref="F272" si="172">+$C$28*F271</f>
        <v>23701.199824006399</v>
      </c>
      <c r="G272" s="58">
        <f t="shared" ref="G272" si="173">+$C$28*G271</f>
        <v>269.48396886796769</v>
      </c>
      <c r="H272" s="59">
        <f t="shared" ref="H272" si="174">+$C$28*H271</f>
        <v>10602.813253651113</v>
      </c>
    </row>
    <row r="273" spans="1:12" x14ac:dyDescent="0.25">
      <c r="A273" t="s">
        <v>29</v>
      </c>
    </row>
    <row r="276" spans="1:12" x14ac:dyDescent="0.25">
      <c r="C276" s="11" t="s">
        <v>11</v>
      </c>
      <c r="D276" s="18" t="s">
        <v>0</v>
      </c>
      <c r="E276" s="18" t="s">
        <v>1</v>
      </c>
      <c r="F276" s="18" t="s">
        <v>2</v>
      </c>
      <c r="G276" s="18" t="s">
        <v>3</v>
      </c>
      <c r="H276" s="19" t="s">
        <v>4</v>
      </c>
    </row>
    <row r="277" spans="1:12" x14ac:dyDescent="0.25">
      <c r="C277" s="20" t="s">
        <v>0</v>
      </c>
      <c r="D277" s="31">
        <f>+D240</f>
        <v>1.6</v>
      </c>
      <c r="E277" s="32">
        <f t="shared" ref="E277:H277" si="175">+E240</f>
        <v>0.2</v>
      </c>
      <c r="F277" s="32">
        <f t="shared" si="175"/>
        <v>0.2</v>
      </c>
      <c r="G277" s="32">
        <f t="shared" si="175"/>
        <v>2.5000000000000001E-2</v>
      </c>
      <c r="H277" s="33">
        <f t="shared" si="175"/>
        <v>2.5000000000000001E-2</v>
      </c>
    </row>
    <row r="278" spans="1:12" x14ac:dyDescent="0.25">
      <c r="C278" s="20" t="s">
        <v>1</v>
      </c>
      <c r="D278" s="34">
        <f t="shared" ref="D278:H278" si="176">+D241</f>
        <v>0.02</v>
      </c>
      <c r="E278" s="27">
        <f t="shared" si="176"/>
        <v>2.5</v>
      </c>
      <c r="F278" s="27">
        <f t="shared" si="176"/>
        <v>5.9259259259259256E-3</v>
      </c>
      <c r="G278" s="27">
        <f t="shared" si="176"/>
        <v>1.2800000000000001E-3</v>
      </c>
      <c r="H278" s="28">
        <f t="shared" si="176"/>
        <v>2.5000000000000001E-3</v>
      </c>
    </row>
    <row r="279" spans="1:12" x14ac:dyDescent="0.25">
      <c r="C279" s="20" t="s">
        <v>2</v>
      </c>
      <c r="D279" s="34">
        <f t="shared" ref="D279:H279" si="177">+D242</f>
        <v>0.2</v>
      </c>
      <c r="E279" s="27">
        <f t="shared" si="177"/>
        <v>5.9259259259259262E-2</v>
      </c>
      <c r="F279" s="27">
        <f t="shared" si="177"/>
        <v>1.6</v>
      </c>
      <c r="G279" s="27">
        <f t="shared" si="177"/>
        <v>0.2</v>
      </c>
      <c r="H279" s="28">
        <f t="shared" si="177"/>
        <v>0.2</v>
      </c>
    </row>
    <row r="280" spans="1:12" x14ac:dyDescent="0.25">
      <c r="C280" s="20" t="s">
        <v>3</v>
      </c>
      <c r="D280" s="34">
        <f t="shared" ref="D280:H280" si="178">+D243</f>
        <v>0</v>
      </c>
      <c r="E280" s="27">
        <f t="shared" si="178"/>
        <v>0</v>
      </c>
      <c r="F280" s="27">
        <f t="shared" si="178"/>
        <v>0</v>
      </c>
      <c r="G280" s="27">
        <f t="shared" si="178"/>
        <v>0</v>
      </c>
      <c r="H280" s="28">
        <f t="shared" si="178"/>
        <v>0</v>
      </c>
    </row>
    <row r="281" spans="1:12" x14ac:dyDescent="0.25">
      <c r="C281" s="8" t="s">
        <v>4</v>
      </c>
      <c r="D281" s="35">
        <f t="shared" ref="D281:H281" si="179">+D244</f>
        <v>1.2500000000000001E-2</v>
      </c>
      <c r="E281" s="29">
        <f t="shared" si="179"/>
        <v>1.2500000000000001E-2</v>
      </c>
      <c r="F281" s="29">
        <f t="shared" si="179"/>
        <v>0.1</v>
      </c>
      <c r="G281" s="29">
        <f t="shared" si="179"/>
        <v>0.1</v>
      </c>
      <c r="H281" s="30">
        <f t="shared" si="179"/>
        <v>12.5</v>
      </c>
    </row>
    <row r="283" spans="1:12" x14ac:dyDescent="0.25">
      <c r="C283" t="s">
        <v>24</v>
      </c>
      <c r="D283" s="4">
        <f>+SUM(D277:D281)</f>
        <v>1.8325</v>
      </c>
      <c r="E283" s="4">
        <f t="shared" ref="E283:H283" si="180">+SUM(E277:E281)</f>
        <v>2.7717592592592597</v>
      </c>
      <c r="F283" s="4">
        <f t="shared" si="180"/>
        <v>1.905925925925926</v>
      </c>
      <c r="G283" s="4">
        <f t="shared" si="180"/>
        <v>0.32628000000000001</v>
      </c>
      <c r="H283" s="4">
        <f t="shared" si="180"/>
        <v>12.727499999999999</v>
      </c>
    </row>
    <row r="285" spans="1:12" x14ac:dyDescent="0.25">
      <c r="C285" s="11" t="s">
        <v>26</v>
      </c>
      <c r="D285" s="18" t="s">
        <v>0</v>
      </c>
      <c r="E285" s="18" t="s">
        <v>1</v>
      </c>
      <c r="F285" s="18" t="s">
        <v>2</v>
      </c>
      <c r="G285" s="18" t="s">
        <v>3</v>
      </c>
      <c r="H285" s="19" t="s">
        <v>4</v>
      </c>
      <c r="J285" s="40" t="s">
        <v>27</v>
      </c>
      <c r="L285" s="40" t="s">
        <v>32</v>
      </c>
    </row>
    <row r="286" spans="1:12" x14ac:dyDescent="0.25">
      <c r="C286" s="20" t="s">
        <v>0</v>
      </c>
      <c r="D286" s="31">
        <f>+$C$29*D272*D277/D283</f>
        <v>4139.7631478126841</v>
      </c>
      <c r="E286" s="32">
        <f t="shared" ref="E286:H286" si="181">+$C$29*E272*E277/E283</f>
        <v>98.860239316623009</v>
      </c>
      <c r="F286" s="32">
        <f t="shared" si="181"/>
        <v>719.16320482658875</v>
      </c>
      <c r="G286" s="32">
        <f t="shared" si="181"/>
        <v>5.9705678661974346</v>
      </c>
      <c r="H286" s="33">
        <f t="shared" si="181"/>
        <v>6.0221443957947693</v>
      </c>
      <c r="J286" s="38">
        <f>+SUM(D286:H286)</f>
        <v>4969.7793042178873</v>
      </c>
      <c r="L286" s="38">
        <f>+J286-J249</f>
        <v>116.27723232126209</v>
      </c>
    </row>
    <row r="287" spans="1:12" x14ac:dyDescent="0.25">
      <c r="C287" s="20" t="s">
        <v>1</v>
      </c>
      <c r="D287" s="34">
        <f>+$C$29*D272*D278/D283</f>
        <v>51.747039347658543</v>
      </c>
      <c r="E287" s="27">
        <f t="shared" ref="E287:H287" si="182">+$C$29*E272*E278/E283</f>
        <v>1235.7529914577876</v>
      </c>
      <c r="F287" s="27">
        <f t="shared" si="182"/>
        <v>21.308539402269293</v>
      </c>
      <c r="G287" s="27">
        <f t="shared" si="182"/>
        <v>0.30569307474930862</v>
      </c>
      <c r="H287" s="28">
        <f t="shared" si="182"/>
        <v>0.60221443957947685</v>
      </c>
      <c r="J287" s="38">
        <f>+SUM(D287:H287)</f>
        <v>1309.7164777220444</v>
      </c>
      <c r="L287" s="38">
        <f t="shared" ref="L287:L290" si="183">+J287-J250</f>
        <v>55.182545559246364</v>
      </c>
    </row>
    <row r="288" spans="1:12" x14ac:dyDescent="0.25">
      <c r="C288" s="20" t="s">
        <v>2</v>
      </c>
      <c r="D288" s="34">
        <f>+$C$29*D272*D279/D283</f>
        <v>517.47039347658551</v>
      </c>
      <c r="E288" s="27">
        <f t="shared" ref="E288:H288" si="184">+$C$29*E272*E279/E283</f>
        <v>29.291922760480894</v>
      </c>
      <c r="F288" s="27">
        <f t="shared" si="184"/>
        <v>5753.30563861271</v>
      </c>
      <c r="G288" s="27">
        <f t="shared" si="184"/>
        <v>47.764542929579477</v>
      </c>
      <c r="H288" s="28">
        <f t="shared" si="184"/>
        <v>48.177155166358155</v>
      </c>
      <c r="J288" s="38">
        <f>+SUM(D288:H288)</f>
        <v>6396.0096529457142</v>
      </c>
      <c r="L288" s="38">
        <f t="shared" si="183"/>
        <v>113.26163791660201</v>
      </c>
    </row>
    <row r="289" spans="1:12" x14ac:dyDescent="0.25">
      <c r="C289" s="20" t="s">
        <v>3</v>
      </c>
      <c r="D289" s="34">
        <f>+$C$29*D272*D280/D283</f>
        <v>0</v>
      </c>
      <c r="E289" s="27">
        <f t="shared" ref="E289:H289" si="185">+$C$29*E272*E280/E283</f>
        <v>0</v>
      </c>
      <c r="F289" s="27">
        <f t="shared" si="185"/>
        <v>0</v>
      </c>
      <c r="G289" s="27">
        <f t="shared" si="185"/>
        <v>0</v>
      </c>
      <c r="H289" s="28">
        <f t="shared" si="185"/>
        <v>0</v>
      </c>
      <c r="J289" s="38">
        <f>+SUM(D289:H289)</f>
        <v>0</v>
      </c>
      <c r="L289" s="38">
        <f t="shared" si="183"/>
        <v>0</v>
      </c>
    </row>
    <row r="290" spans="1:12" x14ac:dyDescent="0.25">
      <c r="C290" s="8" t="s">
        <v>4</v>
      </c>
      <c r="D290" s="35">
        <f>+$C$29*D272*D281/D283</f>
        <v>32.341899592286595</v>
      </c>
      <c r="E290" s="29">
        <f t="shared" ref="E290:H290" si="186">+$C$29*E272*E281/E283</f>
        <v>6.178764957288938</v>
      </c>
      <c r="F290" s="29">
        <f t="shared" si="186"/>
        <v>359.58160241329438</v>
      </c>
      <c r="G290" s="29">
        <f t="shared" si="186"/>
        <v>23.882271464789739</v>
      </c>
      <c r="H290" s="30">
        <f t="shared" si="186"/>
        <v>3011.0721978973847</v>
      </c>
      <c r="J290" s="39">
        <f>+SUM(D290:H290)</f>
        <v>3433.0567363250443</v>
      </c>
      <c r="L290" s="39">
        <f t="shared" si="183"/>
        <v>114.50161630147977</v>
      </c>
    </row>
    <row r="291" spans="1:12" x14ac:dyDescent="0.25">
      <c r="A291" t="s">
        <v>37</v>
      </c>
    </row>
    <row r="292" spans="1:12" x14ac:dyDescent="0.25">
      <c r="A292" t="s">
        <v>28</v>
      </c>
    </row>
    <row r="293" spans="1:12" x14ac:dyDescent="0.25">
      <c r="A293" t="s">
        <v>6</v>
      </c>
      <c r="C293" s="11" t="s">
        <v>11</v>
      </c>
      <c r="D293" s="18" t="s">
        <v>0</v>
      </c>
      <c r="E293" s="18" t="s">
        <v>1</v>
      </c>
      <c r="F293" s="18" t="s">
        <v>2</v>
      </c>
      <c r="G293" s="18" t="s">
        <v>3</v>
      </c>
      <c r="H293" s="19" t="s">
        <v>4</v>
      </c>
      <c r="J293" s="40" t="s">
        <v>12</v>
      </c>
    </row>
    <row r="294" spans="1:12" x14ac:dyDescent="0.25">
      <c r="A294" s="3">
        <f>+J286+A$35</f>
        <v>6969.7793042178873</v>
      </c>
      <c r="C294" s="20" t="s">
        <v>0</v>
      </c>
      <c r="D294" s="31">
        <f>+D257</f>
        <v>20</v>
      </c>
      <c r="E294" s="32">
        <f t="shared" ref="E294:H294" si="187">+E257</f>
        <v>2</v>
      </c>
      <c r="F294" s="32">
        <f t="shared" si="187"/>
        <v>5</v>
      </c>
      <c r="G294" s="32">
        <f t="shared" si="187"/>
        <v>5.0000000000000001E-3</v>
      </c>
      <c r="H294" s="33">
        <f t="shared" si="187"/>
        <v>0.5</v>
      </c>
      <c r="J294" s="36">
        <f>+SUM(D294:H294)</f>
        <v>27.504999999999999</v>
      </c>
    </row>
    <row r="295" spans="1:12" x14ac:dyDescent="0.25">
      <c r="A295" s="3">
        <f>+J287+A$36</f>
        <v>1409.7164777220444</v>
      </c>
      <c r="C295" s="20" t="s">
        <v>1</v>
      </c>
      <c r="D295" s="34">
        <f t="shared" ref="D295:H295" si="188">+D258</f>
        <v>5</v>
      </c>
      <c r="E295" s="27">
        <f t="shared" si="188"/>
        <v>50</v>
      </c>
      <c r="F295" s="27">
        <f t="shared" si="188"/>
        <v>2.2222222222222223</v>
      </c>
      <c r="G295" s="27">
        <f t="shared" si="188"/>
        <v>3.2000000000000002E-3</v>
      </c>
      <c r="H295" s="28">
        <f t="shared" si="188"/>
        <v>0.5</v>
      </c>
      <c r="J295" s="36">
        <f>+SUM(D295:H295)</f>
        <v>57.725422222222221</v>
      </c>
    </row>
    <row r="296" spans="1:12" x14ac:dyDescent="0.25">
      <c r="A296" s="3">
        <f>+J288+A$37</f>
        <v>9396.0096529457151</v>
      </c>
      <c r="C296" s="20" t="s">
        <v>2</v>
      </c>
      <c r="D296" s="34">
        <f t="shared" ref="D296:H296" si="189">+D259</f>
        <v>5</v>
      </c>
      <c r="E296" s="27">
        <f t="shared" si="189"/>
        <v>0.88888888888888884</v>
      </c>
      <c r="F296" s="27">
        <f t="shared" si="189"/>
        <v>20</v>
      </c>
      <c r="G296" s="27">
        <f t="shared" si="189"/>
        <v>0.02</v>
      </c>
      <c r="H296" s="28">
        <f t="shared" si="189"/>
        <v>2</v>
      </c>
      <c r="J296" s="36">
        <f>+SUM(D296:H296)</f>
        <v>27.908888888888889</v>
      </c>
    </row>
    <row r="297" spans="1:12" x14ac:dyDescent="0.25">
      <c r="A297" s="3">
        <f>+J289+A$38</f>
        <v>4500</v>
      </c>
      <c r="C297" s="20" t="s">
        <v>3</v>
      </c>
      <c r="D297" s="34">
        <f t="shared" ref="D297:H297" si="190">+D260</f>
        <v>1.25</v>
      </c>
      <c r="E297" s="27">
        <f t="shared" si="190"/>
        <v>0.32</v>
      </c>
      <c r="F297" s="27">
        <f t="shared" si="190"/>
        <v>5</v>
      </c>
      <c r="G297" s="27">
        <f t="shared" si="190"/>
        <v>0.22222222222222221</v>
      </c>
      <c r="H297" s="28">
        <f t="shared" si="190"/>
        <v>2</v>
      </c>
      <c r="J297" s="36">
        <f>+SUM(D297:H297)</f>
        <v>8.7922222222222217</v>
      </c>
    </row>
    <row r="298" spans="1:12" x14ac:dyDescent="0.25">
      <c r="A298" s="3">
        <f>+J290+A$39</f>
        <v>3533.0567363250443</v>
      </c>
      <c r="C298" s="8" t="s">
        <v>4</v>
      </c>
      <c r="D298" s="35">
        <f t="shared" ref="D298:H298" si="191">+D261</f>
        <v>1.25</v>
      </c>
      <c r="E298" s="29">
        <f t="shared" si="191"/>
        <v>0.5</v>
      </c>
      <c r="F298" s="29">
        <f t="shared" si="191"/>
        <v>5</v>
      </c>
      <c r="G298" s="29">
        <f t="shared" si="191"/>
        <v>0.02</v>
      </c>
      <c r="H298" s="30">
        <f t="shared" si="191"/>
        <v>50</v>
      </c>
      <c r="J298" s="37">
        <f>+SUM(D298:H298)</f>
        <v>56.769999999999996</v>
      </c>
    </row>
    <row r="299" spans="1:12" x14ac:dyDescent="0.25">
      <c r="J299" s="5"/>
    </row>
    <row r="300" spans="1:12" x14ac:dyDescent="0.25">
      <c r="J300" s="5"/>
    </row>
    <row r="301" spans="1:12" x14ac:dyDescent="0.25">
      <c r="C301" s="11" t="s">
        <v>25</v>
      </c>
      <c r="D301" s="18" t="s">
        <v>0</v>
      </c>
      <c r="E301" s="18" t="s">
        <v>1</v>
      </c>
      <c r="F301" s="18" t="s">
        <v>2</v>
      </c>
      <c r="G301" s="18" t="s">
        <v>3</v>
      </c>
      <c r="H301" s="19" t="s">
        <v>4</v>
      </c>
    </row>
    <row r="302" spans="1:12" x14ac:dyDescent="0.25">
      <c r="C302" s="20" t="s">
        <v>0</v>
      </c>
      <c r="D302" s="31">
        <f>+$A294*D294/$J$35</f>
        <v>5068.008946895392</v>
      </c>
      <c r="E302" s="32">
        <f t="shared" ref="E302:H302" si="192">+$A294*E294/$J$35</f>
        <v>506.80089468953918</v>
      </c>
      <c r="F302" s="32">
        <f t="shared" si="192"/>
        <v>1267.002236723848</v>
      </c>
      <c r="G302" s="32">
        <f t="shared" si="192"/>
        <v>1.267002236723848</v>
      </c>
      <c r="H302" s="33">
        <f t="shared" si="192"/>
        <v>126.70022367238479</v>
      </c>
    </row>
    <row r="303" spans="1:12" x14ac:dyDescent="0.25">
      <c r="C303" s="20" t="s">
        <v>1</v>
      </c>
      <c r="D303" s="34">
        <f>+$A295*D295/$J$36</f>
        <v>122.10534141224124</v>
      </c>
      <c r="E303" s="27">
        <f t="shared" ref="E303:H303" si="193">+$A295*E295/$J$36</f>
        <v>1221.0534141224125</v>
      </c>
      <c r="F303" s="27">
        <f t="shared" si="193"/>
        <v>54.269040627662775</v>
      </c>
      <c r="G303" s="27">
        <f t="shared" si="193"/>
        <v>7.8147418503834401E-2</v>
      </c>
      <c r="H303" s="28">
        <f t="shared" si="193"/>
        <v>12.210534141224125</v>
      </c>
    </row>
    <row r="304" spans="1:12" x14ac:dyDescent="0.25">
      <c r="C304" s="20" t="s">
        <v>2</v>
      </c>
      <c r="D304" s="34">
        <f>+$A296*D296/$J$37</f>
        <v>1683.3363897705119</v>
      </c>
      <c r="E304" s="27">
        <f t="shared" ref="E304:H304" si="194">+$A296*E296/$J$37</f>
        <v>299.25980262586876</v>
      </c>
      <c r="F304" s="27">
        <f t="shared" si="194"/>
        <v>6733.3455590820477</v>
      </c>
      <c r="G304" s="27">
        <f t="shared" si="194"/>
        <v>6.7333455590820472</v>
      </c>
      <c r="H304" s="28">
        <f t="shared" si="194"/>
        <v>673.33455590820472</v>
      </c>
    </row>
    <row r="305" spans="1:8" x14ac:dyDescent="0.25">
      <c r="C305" s="20" t="s">
        <v>3</v>
      </c>
      <c r="D305" s="34">
        <f>+$A297*D297/$J$38</f>
        <v>639.76999873625687</v>
      </c>
      <c r="E305" s="27">
        <f t="shared" ref="E305:H305" si="195">+$A297*E297/$J$38</f>
        <v>163.78111967648175</v>
      </c>
      <c r="F305" s="27">
        <f t="shared" si="195"/>
        <v>2559.0799949450275</v>
      </c>
      <c r="G305" s="27">
        <f t="shared" si="195"/>
        <v>113.73688866422344</v>
      </c>
      <c r="H305" s="28">
        <f t="shared" si="195"/>
        <v>1023.6319979780109</v>
      </c>
    </row>
    <row r="306" spans="1:8" x14ac:dyDescent="0.25">
      <c r="C306" s="8" t="s">
        <v>4</v>
      </c>
      <c r="D306" s="35">
        <f>+$A298*D298/$J$39</f>
        <v>77.793216847037257</v>
      </c>
      <c r="E306" s="29">
        <f t="shared" ref="E306:H306" si="196">+$A298*E298/$J$39</f>
        <v>31.117286738814908</v>
      </c>
      <c r="F306" s="29">
        <f t="shared" si="196"/>
        <v>311.17286738814903</v>
      </c>
      <c r="G306" s="29">
        <f t="shared" si="196"/>
        <v>1.2446914695525964</v>
      </c>
      <c r="H306" s="30">
        <f t="shared" si="196"/>
        <v>3111.7286738814905</v>
      </c>
    </row>
    <row r="308" spans="1:8" x14ac:dyDescent="0.25">
      <c r="C308" s="9" t="s">
        <v>19</v>
      </c>
      <c r="D308" s="56">
        <f>+SUM(D302:D306)</f>
        <v>7591.0138936614394</v>
      </c>
      <c r="E308" s="56">
        <f t="shared" ref="E308:H308" si="197">+SUM(E302:E306)</f>
        <v>2222.0125178531175</v>
      </c>
      <c r="F308" s="56">
        <f t="shared" si="197"/>
        <v>10924.869698766737</v>
      </c>
      <c r="G308" s="56">
        <f t="shared" si="197"/>
        <v>123.06007534808576</v>
      </c>
      <c r="H308" s="57">
        <f t="shared" si="197"/>
        <v>4947.6059855813146</v>
      </c>
    </row>
    <row r="309" spans="1:8" x14ac:dyDescent="0.25">
      <c r="C309" s="10" t="s">
        <v>5</v>
      </c>
      <c r="D309" s="58">
        <f>+$C$28*D308</f>
        <v>16642.939895159609</v>
      </c>
      <c r="E309" s="58">
        <f t="shared" ref="E309" si="198">+$C$28*E308</f>
        <v>4871.657633481741</v>
      </c>
      <c r="F309" s="58">
        <f t="shared" ref="F309" si="199">+$C$28*F308</f>
        <v>23952.261490503679</v>
      </c>
      <c r="G309" s="58">
        <f t="shared" ref="G309" si="200">+$C$28*G308</f>
        <v>269.80341048014276</v>
      </c>
      <c r="H309" s="59">
        <f t="shared" ref="H309" si="201">+$C$28*H308</f>
        <v>10847.392745746203</v>
      </c>
    </row>
    <row r="310" spans="1:8" x14ac:dyDescent="0.25">
      <c r="A310" t="s">
        <v>29</v>
      </c>
    </row>
    <row r="313" spans="1:8" x14ac:dyDescent="0.25">
      <c r="C313" s="11" t="s">
        <v>11</v>
      </c>
      <c r="D313" s="18" t="s">
        <v>0</v>
      </c>
      <c r="E313" s="18" t="s">
        <v>1</v>
      </c>
      <c r="F313" s="18" t="s">
        <v>2</v>
      </c>
      <c r="G313" s="18" t="s">
        <v>3</v>
      </c>
      <c r="H313" s="19" t="s">
        <v>4</v>
      </c>
    </row>
    <row r="314" spans="1:8" x14ac:dyDescent="0.25">
      <c r="C314" s="20" t="s">
        <v>0</v>
      </c>
      <c r="D314" s="31">
        <f>+D277</f>
        <v>1.6</v>
      </c>
      <c r="E314" s="32">
        <f t="shared" ref="E314:H314" si="202">+E277</f>
        <v>0.2</v>
      </c>
      <c r="F314" s="32">
        <f t="shared" si="202"/>
        <v>0.2</v>
      </c>
      <c r="G314" s="32">
        <f t="shared" si="202"/>
        <v>2.5000000000000001E-2</v>
      </c>
      <c r="H314" s="33">
        <f t="shared" si="202"/>
        <v>2.5000000000000001E-2</v>
      </c>
    </row>
    <row r="315" spans="1:8" x14ac:dyDescent="0.25">
      <c r="C315" s="20" t="s">
        <v>1</v>
      </c>
      <c r="D315" s="34">
        <f t="shared" ref="D315:H315" si="203">+D278</f>
        <v>0.02</v>
      </c>
      <c r="E315" s="27">
        <f t="shared" si="203"/>
        <v>2.5</v>
      </c>
      <c r="F315" s="27">
        <f t="shared" si="203"/>
        <v>5.9259259259259256E-3</v>
      </c>
      <c r="G315" s="27">
        <f t="shared" si="203"/>
        <v>1.2800000000000001E-3</v>
      </c>
      <c r="H315" s="28">
        <f t="shared" si="203"/>
        <v>2.5000000000000001E-3</v>
      </c>
    </row>
    <row r="316" spans="1:8" x14ac:dyDescent="0.25">
      <c r="C316" s="20" t="s">
        <v>2</v>
      </c>
      <c r="D316" s="34">
        <f t="shared" ref="D316:H316" si="204">+D279</f>
        <v>0.2</v>
      </c>
      <c r="E316" s="27">
        <f t="shared" si="204"/>
        <v>5.9259259259259262E-2</v>
      </c>
      <c r="F316" s="27">
        <f t="shared" si="204"/>
        <v>1.6</v>
      </c>
      <c r="G316" s="27">
        <f t="shared" si="204"/>
        <v>0.2</v>
      </c>
      <c r="H316" s="28">
        <f t="shared" si="204"/>
        <v>0.2</v>
      </c>
    </row>
    <row r="317" spans="1:8" x14ac:dyDescent="0.25">
      <c r="C317" s="20" t="s">
        <v>3</v>
      </c>
      <c r="D317" s="34">
        <f t="shared" ref="D317:H317" si="205">+D280</f>
        <v>0</v>
      </c>
      <c r="E317" s="27">
        <f t="shared" si="205"/>
        <v>0</v>
      </c>
      <c r="F317" s="27">
        <f t="shared" si="205"/>
        <v>0</v>
      </c>
      <c r="G317" s="27">
        <f t="shared" si="205"/>
        <v>0</v>
      </c>
      <c r="H317" s="28">
        <f t="shared" si="205"/>
        <v>0</v>
      </c>
    </row>
    <row r="318" spans="1:8" x14ac:dyDescent="0.25">
      <c r="C318" s="8" t="s">
        <v>4</v>
      </c>
      <c r="D318" s="35">
        <f t="shared" ref="D318:H318" si="206">+D281</f>
        <v>1.2500000000000001E-2</v>
      </c>
      <c r="E318" s="29">
        <f t="shared" si="206"/>
        <v>1.2500000000000001E-2</v>
      </c>
      <c r="F318" s="29">
        <f t="shared" si="206"/>
        <v>0.1</v>
      </c>
      <c r="G318" s="29">
        <f t="shared" si="206"/>
        <v>0.1</v>
      </c>
      <c r="H318" s="30">
        <f t="shared" si="206"/>
        <v>12.5</v>
      </c>
    </row>
    <row r="320" spans="1:8" x14ac:dyDescent="0.25">
      <c r="C320" t="s">
        <v>24</v>
      </c>
      <c r="D320" s="4">
        <f>+SUM(D314:D318)</f>
        <v>1.8325</v>
      </c>
      <c r="E320" s="4">
        <f t="shared" ref="E320:H320" si="207">+SUM(E314:E318)</f>
        <v>2.7717592592592597</v>
      </c>
      <c r="F320" s="4">
        <f t="shared" si="207"/>
        <v>1.905925925925926</v>
      </c>
      <c r="G320" s="4">
        <f t="shared" si="207"/>
        <v>0.32628000000000001</v>
      </c>
      <c r="H320" s="4">
        <f t="shared" si="207"/>
        <v>12.727499999999999</v>
      </c>
    </row>
    <row r="322" spans="1:12" x14ac:dyDescent="0.25">
      <c r="C322" s="11" t="s">
        <v>26</v>
      </c>
      <c r="D322" s="18" t="s">
        <v>0</v>
      </c>
      <c r="E322" s="18" t="s">
        <v>1</v>
      </c>
      <c r="F322" s="18" t="s">
        <v>2</v>
      </c>
      <c r="G322" s="18" t="s">
        <v>3</v>
      </c>
      <c r="H322" s="19" t="s">
        <v>4</v>
      </c>
      <c r="J322" s="40" t="s">
        <v>27</v>
      </c>
      <c r="L322" s="40" t="s">
        <v>32</v>
      </c>
    </row>
    <row r="323" spans="1:12" x14ac:dyDescent="0.25">
      <c r="C323" s="20" t="s">
        <v>0</v>
      </c>
      <c r="D323" s="31">
        <f>+$C$29*D309*D314/D320</f>
        <v>4201.8369268010911</v>
      </c>
      <c r="E323" s="32">
        <f t="shared" ref="E323:H323" si="208">+$C$29*E309*E314/E320</f>
        <v>101.64462025943496</v>
      </c>
      <c r="F323" s="32">
        <f t="shared" si="208"/>
        <v>726.78114459453286</v>
      </c>
      <c r="G323" s="32">
        <f t="shared" si="208"/>
        <v>5.9776452735578447</v>
      </c>
      <c r="H323" s="33">
        <f t="shared" si="208"/>
        <v>6.1610596989705178</v>
      </c>
      <c r="J323" s="38">
        <f>+SUM(D323:H323)</f>
        <v>5042.401396627587</v>
      </c>
      <c r="L323" s="38">
        <f>+J323-J286</f>
        <v>72.62209240969969</v>
      </c>
    </row>
    <row r="324" spans="1:12" x14ac:dyDescent="0.25">
      <c r="C324" s="20" t="s">
        <v>1</v>
      </c>
      <c r="D324" s="34">
        <f>+$C$29*D309*D315/D320</f>
        <v>52.52296158501364</v>
      </c>
      <c r="E324" s="27">
        <f t="shared" ref="E324:H324" si="209">+$C$29*E309*E315/E320</f>
        <v>1270.557753242937</v>
      </c>
      <c r="F324" s="27">
        <f t="shared" si="209"/>
        <v>21.534256136134303</v>
      </c>
      <c r="G324" s="27">
        <f t="shared" si="209"/>
        <v>0.3060554380061617</v>
      </c>
      <c r="H324" s="28">
        <f t="shared" si="209"/>
        <v>0.61610596989705169</v>
      </c>
      <c r="J324" s="38">
        <f>+SUM(D324:H324)</f>
        <v>1345.537132371988</v>
      </c>
      <c r="L324" s="38">
        <f t="shared" ref="L324:L327" si="210">+J324-J287</f>
        <v>35.820654649943663</v>
      </c>
    </row>
    <row r="325" spans="1:12" x14ac:dyDescent="0.25">
      <c r="C325" s="20" t="s">
        <v>2</v>
      </c>
      <c r="D325" s="34">
        <f>+$C$29*D309*D316/D320</f>
        <v>525.22961585013638</v>
      </c>
      <c r="E325" s="27">
        <f t="shared" ref="E325:H325" si="211">+$C$29*E309*E316/E320</f>
        <v>30.116924521314061</v>
      </c>
      <c r="F325" s="27">
        <f t="shared" si="211"/>
        <v>5814.2491567562629</v>
      </c>
      <c r="G325" s="27">
        <f t="shared" si="211"/>
        <v>47.821162188462758</v>
      </c>
      <c r="H325" s="28">
        <f t="shared" si="211"/>
        <v>49.288477591764142</v>
      </c>
      <c r="J325" s="38">
        <f>+SUM(D325:H325)</f>
        <v>6466.7053369079404</v>
      </c>
      <c r="L325" s="38">
        <f t="shared" si="210"/>
        <v>70.695683962226212</v>
      </c>
    </row>
    <row r="326" spans="1:12" x14ac:dyDescent="0.25">
      <c r="C326" s="20" t="s">
        <v>3</v>
      </c>
      <c r="D326" s="34">
        <f>+$C$29*D309*D317/D320</f>
        <v>0</v>
      </c>
      <c r="E326" s="27">
        <f t="shared" ref="E326:H326" si="212">+$C$29*E309*E317/E320</f>
        <v>0</v>
      </c>
      <c r="F326" s="27">
        <f t="shared" si="212"/>
        <v>0</v>
      </c>
      <c r="G326" s="27">
        <f t="shared" si="212"/>
        <v>0</v>
      </c>
      <c r="H326" s="28">
        <f t="shared" si="212"/>
        <v>0</v>
      </c>
      <c r="J326" s="38">
        <f>+SUM(D326:H326)</f>
        <v>0</v>
      </c>
      <c r="L326" s="38">
        <f t="shared" si="210"/>
        <v>0</v>
      </c>
    </row>
    <row r="327" spans="1:12" x14ac:dyDescent="0.25">
      <c r="C327" s="8" t="s">
        <v>4</v>
      </c>
      <c r="D327" s="35">
        <f>+$C$29*D309*D318/D320</f>
        <v>32.826850990633524</v>
      </c>
      <c r="E327" s="29">
        <f t="shared" ref="E327:H327" si="213">+$C$29*E309*E318/E320</f>
        <v>6.3527887662146849</v>
      </c>
      <c r="F327" s="29">
        <f t="shared" si="213"/>
        <v>363.39057229726643</v>
      </c>
      <c r="G327" s="29">
        <f t="shared" si="213"/>
        <v>23.910581094231379</v>
      </c>
      <c r="H327" s="30">
        <f t="shared" si="213"/>
        <v>3080.5298494852586</v>
      </c>
      <c r="J327" s="39">
        <f>+SUM(D327:H327)</f>
        <v>3507.0106426336047</v>
      </c>
      <c r="L327" s="39">
        <f t="shared" si="210"/>
        <v>73.953906308560363</v>
      </c>
    </row>
    <row r="328" spans="1:12" x14ac:dyDescent="0.25">
      <c r="A328" t="s">
        <v>38</v>
      </c>
    </row>
    <row r="329" spans="1:12" x14ac:dyDescent="0.25">
      <c r="A329" t="s">
        <v>28</v>
      </c>
    </row>
    <row r="330" spans="1:12" x14ac:dyDescent="0.25">
      <c r="A330" t="s">
        <v>6</v>
      </c>
      <c r="C330" s="11" t="s">
        <v>11</v>
      </c>
      <c r="D330" s="18" t="s">
        <v>0</v>
      </c>
      <c r="E330" s="18" t="s">
        <v>1</v>
      </c>
      <c r="F330" s="18" t="s">
        <v>2</v>
      </c>
      <c r="G330" s="18" t="s">
        <v>3</v>
      </c>
      <c r="H330" s="19" t="s">
        <v>4</v>
      </c>
      <c r="J330" s="40" t="s">
        <v>12</v>
      </c>
    </row>
    <row r="331" spans="1:12" x14ac:dyDescent="0.25">
      <c r="A331" s="3">
        <f>+J323+A$35</f>
        <v>7042.401396627587</v>
      </c>
      <c r="C331" s="20" t="s">
        <v>0</v>
      </c>
      <c r="D331" s="31">
        <f>+D294</f>
        <v>20</v>
      </c>
      <c r="E331" s="32">
        <f t="shared" ref="E331:H331" si="214">+E294</f>
        <v>2</v>
      </c>
      <c r="F331" s="32">
        <f t="shared" si="214"/>
        <v>5</v>
      </c>
      <c r="G331" s="32">
        <f t="shared" si="214"/>
        <v>5.0000000000000001E-3</v>
      </c>
      <c r="H331" s="33">
        <f t="shared" si="214"/>
        <v>0.5</v>
      </c>
      <c r="J331" s="36">
        <f>+SUM(D331:H331)</f>
        <v>27.504999999999999</v>
      </c>
    </row>
    <row r="332" spans="1:12" x14ac:dyDescent="0.25">
      <c r="A332" s="3">
        <f>+J324+A$36</f>
        <v>1445.537132371988</v>
      </c>
      <c r="C332" s="20" t="s">
        <v>1</v>
      </c>
      <c r="D332" s="34">
        <f t="shared" ref="D332:H332" si="215">+D295</f>
        <v>5</v>
      </c>
      <c r="E332" s="27">
        <f t="shared" si="215"/>
        <v>50</v>
      </c>
      <c r="F332" s="27">
        <f t="shared" si="215"/>
        <v>2.2222222222222223</v>
      </c>
      <c r="G332" s="27">
        <f t="shared" si="215"/>
        <v>3.2000000000000002E-3</v>
      </c>
      <c r="H332" s="28">
        <f t="shared" si="215"/>
        <v>0.5</v>
      </c>
      <c r="J332" s="36">
        <f>+SUM(D332:H332)</f>
        <v>57.725422222222221</v>
      </c>
    </row>
    <row r="333" spans="1:12" x14ac:dyDescent="0.25">
      <c r="A333" s="3">
        <f>+J325+A$37</f>
        <v>9466.7053369079404</v>
      </c>
      <c r="C333" s="20" t="s">
        <v>2</v>
      </c>
      <c r="D333" s="34">
        <f t="shared" ref="D333:H333" si="216">+D296</f>
        <v>5</v>
      </c>
      <c r="E333" s="27">
        <f t="shared" si="216"/>
        <v>0.88888888888888884</v>
      </c>
      <c r="F333" s="27">
        <f t="shared" si="216"/>
        <v>20</v>
      </c>
      <c r="G333" s="27">
        <f t="shared" si="216"/>
        <v>0.02</v>
      </c>
      <c r="H333" s="28">
        <f t="shared" si="216"/>
        <v>2</v>
      </c>
      <c r="J333" s="36">
        <f>+SUM(D333:H333)</f>
        <v>27.908888888888889</v>
      </c>
    </row>
    <row r="334" spans="1:12" x14ac:dyDescent="0.25">
      <c r="A334" s="3">
        <f>+J326+A$38</f>
        <v>4500</v>
      </c>
      <c r="C334" s="20" t="s">
        <v>3</v>
      </c>
      <c r="D334" s="34">
        <f t="shared" ref="D334:H334" si="217">+D297</f>
        <v>1.25</v>
      </c>
      <c r="E334" s="27">
        <f t="shared" si="217"/>
        <v>0.32</v>
      </c>
      <c r="F334" s="27">
        <f t="shared" si="217"/>
        <v>5</v>
      </c>
      <c r="G334" s="27">
        <f t="shared" si="217"/>
        <v>0.22222222222222221</v>
      </c>
      <c r="H334" s="28">
        <f t="shared" si="217"/>
        <v>2</v>
      </c>
      <c r="J334" s="36">
        <f>+SUM(D334:H334)</f>
        <v>8.7922222222222217</v>
      </c>
    </row>
    <row r="335" spans="1:12" x14ac:dyDescent="0.25">
      <c r="A335" s="3">
        <f>+J327+A$39</f>
        <v>3607.0106426336047</v>
      </c>
      <c r="C335" s="8" t="s">
        <v>4</v>
      </c>
      <c r="D335" s="35">
        <f t="shared" ref="D335:H335" si="218">+D298</f>
        <v>1.25</v>
      </c>
      <c r="E335" s="29">
        <f t="shared" si="218"/>
        <v>0.5</v>
      </c>
      <c r="F335" s="29">
        <f t="shared" si="218"/>
        <v>5</v>
      </c>
      <c r="G335" s="29">
        <f t="shared" si="218"/>
        <v>0.02</v>
      </c>
      <c r="H335" s="30">
        <f t="shared" si="218"/>
        <v>50</v>
      </c>
      <c r="J335" s="37">
        <f>+SUM(D335:H335)</f>
        <v>56.769999999999996</v>
      </c>
    </row>
    <row r="336" spans="1:12" x14ac:dyDescent="0.25">
      <c r="J336" s="5"/>
    </row>
    <row r="337" spans="1:10" x14ac:dyDescent="0.25">
      <c r="J337" s="5"/>
    </row>
    <row r="338" spans="1:10" x14ac:dyDescent="0.25">
      <c r="C338" s="11" t="s">
        <v>25</v>
      </c>
      <c r="D338" s="18" t="s">
        <v>0</v>
      </c>
      <c r="E338" s="18" t="s">
        <v>1</v>
      </c>
      <c r="F338" s="18" t="s">
        <v>2</v>
      </c>
      <c r="G338" s="18" t="s">
        <v>3</v>
      </c>
      <c r="H338" s="19" t="s">
        <v>4</v>
      </c>
    </row>
    <row r="339" spans="1:10" x14ac:dyDescent="0.25">
      <c r="C339" s="20" t="s">
        <v>0</v>
      </c>
      <c r="D339" s="31">
        <f>+$A331*D331/$J$35</f>
        <v>5120.8154129268041</v>
      </c>
      <c r="E339" s="32">
        <f t="shared" ref="E339:H339" si="219">+$A331*E331/$J$35</f>
        <v>512.08154129268041</v>
      </c>
      <c r="F339" s="32">
        <f t="shared" si="219"/>
        <v>1280.203853231701</v>
      </c>
      <c r="G339" s="32">
        <f t="shared" si="219"/>
        <v>1.2802038532317008</v>
      </c>
      <c r="H339" s="33">
        <f t="shared" si="219"/>
        <v>128.0203853231701</v>
      </c>
    </row>
    <row r="340" spans="1:10" x14ac:dyDescent="0.25">
      <c r="C340" s="20" t="s">
        <v>1</v>
      </c>
      <c r="D340" s="34">
        <f>+$A332*D332/$J$36</f>
        <v>125.20801725859945</v>
      </c>
      <c r="E340" s="27">
        <f t="shared" ref="E340:H340" si="220">+$A332*E332/$J$36</f>
        <v>1252.0801725859944</v>
      </c>
      <c r="F340" s="27">
        <f t="shared" si="220"/>
        <v>55.648007670488653</v>
      </c>
      <c r="G340" s="27">
        <f t="shared" si="220"/>
        <v>8.0133131045503653E-2</v>
      </c>
      <c r="H340" s="28">
        <f t="shared" si="220"/>
        <v>12.520801725859945</v>
      </c>
    </row>
    <row r="341" spans="1:10" x14ac:dyDescent="0.25">
      <c r="C341" s="20" t="s">
        <v>2</v>
      </c>
      <c r="D341" s="34">
        <f>+$A333*D333/$J$37</f>
        <v>1696.0018319964061</v>
      </c>
      <c r="E341" s="27">
        <f t="shared" ref="E341:H341" si="221">+$A333*E333/$J$37</f>
        <v>301.51143679936109</v>
      </c>
      <c r="F341" s="27">
        <f t="shared" si="221"/>
        <v>6784.0073279856242</v>
      </c>
      <c r="G341" s="27">
        <f t="shared" si="221"/>
        <v>6.7840073279856252</v>
      </c>
      <c r="H341" s="28">
        <f t="shared" si="221"/>
        <v>678.40073279856244</v>
      </c>
    </row>
    <row r="342" spans="1:10" x14ac:dyDescent="0.25">
      <c r="C342" s="20" t="s">
        <v>3</v>
      </c>
      <c r="D342" s="34">
        <f>+$A334*D334/$J$38</f>
        <v>639.76999873625687</v>
      </c>
      <c r="E342" s="27">
        <f t="shared" ref="E342:H342" si="222">+$A334*E334/$J$38</f>
        <v>163.78111967648175</v>
      </c>
      <c r="F342" s="27">
        <f t="shared" si="222"/>
        <v>2559.0799949450275</v>
      </c>
      <c r="G342" s="27">
        <f t="shared" si="222"/>
        <v>113.73688866422344</v>
      </c>
      <c r="H342" s="28">
        <f t="shared" si="222"/>
        <v>1023.6319979780109</v>
      </c>
    </row>
    <row r="343" spans="1:10" x14ac:dyDescent="0.25">
      <c r="C343" s="8" t="s">
        <v>4</v>
      </c>
      <c r="D343" s="35">
        <f>+$A335*D335/$J$39</f>
        <v>79.421583640866757</v>
      </c>
      <c r="E343" s="29">
        <f t="shared" ref="E343:H343" si="223">+$A335*E335/$J$39</f>
        <v>31.768633456346706</v>
      </c>
      <c r="F343" s="29">
        <f t="shared" si="223"/>
        <v>317.68633456346703</v>
      </c>
      <c r="G343" s="29">
        <f t="shared" si="223"/>
        <v>1.2707453382538683</v>
      </c>
      <c r="H343" s="30">
        <f t="shared" si="223"/>
        <v>3176.8633456346706</v>
      </c>
    </row>
    <row r="345" spans="1:10" x14ac:dyDescent="0.25">
      <c r="C345" s="9" t="s">
        <v>19</v>
      </c>
      <c r="D345" s="56">
        <f>+SUM(D339:D343)</f>
        <v>7661.2168445589323</v>
      </c>
      <c r="E345" s="56">
        <f t="shared" ref="E345:H345" si="224">+SUM(E339:E343)</f>
        <v>2261.2229038108649</v>
      </c>
      <c r="F345" s="56">
        <f t="shared" si="224"/>
        <v>10996.625518396308</v>
      </c>
      <c r="G345" s="56">
        <f t="shared" si="224"/>
        <v>123.15197831474015</v>
      </c>
      <c r="H345" s="57">
        <f t="shared" si="224"/>
        <v>5019.4372634602742</v>
      </c>
    </row>
    <row r="346" spans="1:10" x14ac:dyDescent="0.25">
      <c r="C346" s="10" t="s">
        <v>5</v>
      </c>
      <c r="D346" s="58">
        <f>+$C$28*D345</f>
        <v>16796.856553542417</v>
      </c>
      <c r="E346" s="58">
        <f t="shared" ref="E346" si="225">+$C$28*E345</f>
        <v>4957.6245551475949</v>
      </c>
      <c r="F346" s="58">
        <f t="shared" ref="F346" si="226">+$C$28*F345</f>
        <v>24109.58274033304</v>
      </c>
      <c r="G346" s="58">
        <f t="shared" ref="G346" si="227">+$C$28*G345</f>
        <v>270.00490339948692</v>
      </c>
      <c r="H346" s="59">
        <f t="shared" ref="H346" si="228">+$C$28*H345</f>
        <v>11004.879434227998</v>
      </c>
    </row>
    <row r="347" spans="1:10" x14ac:dyDescent="0.25">
      <c r="A347" t="s">
        <v>29</v>
      </c>
    </row>
    <row r="350" spans="1:10" x14ac:dyDescent="0.25">
      <c r="C350" s="11" t="s">
        <v>11</v>
      </c>
      <c r="D350" s="18" t="s">
        <v>0</v>
      </c>
      <c r="E350" s="18" t="s">
        <v>1</v>
      </c>
      <c r="F350" s="18" t="s">
        <v>2</v>
      </c>
      <c r="G350" s="18" t="s">
        <v>3</v>
      </c>
      <c r="H350" s="19" t="s">
        <v>4</v>
      </c>
    </row>
    <row r="351" spans="1:10" x14ac:dyDescent="0.25">
      <c r="C351" s="20" t="s">
        <v>0</v>
      </c>
      <c r="D351" s="31">
        <f>+D314</f>
        <v>1.6</v>
      </c>
      <c r="E351" s="32">
        <f t="shared" ref="E351:H351" si="229">+E314</f>
        <v>0.2</v>
      </c>
      <c r="F351" s="32">
        <f t="shared" si="229"/>
        <v>0.2</v>
      </c>
      <c r="G351" s="32">
        <f t="shared" si="229"/>
        <v>2.5000000000000001E-2</v>
      </c>
      <c r="H351" s="33">
        <f t="shared" si="229"/>
        <v>2.5000000000000001E-2</v>
      </c>
    </row>
    <row r="352" spans="1:10" x14ac:dyDescent="0.25">
      <c r="C352" s="20" t="s">
        <v>1</v>
      </c>
      <c r="D352" s="34">
        <f t="shared" ref="D352:H352" si="230">+D315</f>
        <v>0.02</v>
      </c>
      <c r="E352" s="27">
        <f t="shared" si="230"/>
        <v>2.5</v>
      </c>
      <c r="F352" s="27">
        <f t="shared" si="230"/>
        <v>5.9259259259259256E-3</v>
      </c>
      <c r="G352" s="27">
        <f t="shared" si="230"/>
        <v>1.2800000000000001E-3</v>
      </c>
      <c r="H352" s="28">
        <f t="shared" si="230"/>
        <v>2.5000000000000001E-3</v>
      </c>
    </row>
    <row r="353" spans="1:12" x14ac:dyDescent="0.25">
      <c r="C353" s="20" t="s">
        <v>2</v>
      </c>
      <c r="D353" s="34">
        <f t="shared" ref="D353:H353" si="231">+D316</f>
        <v>0.2</v>
      </c>
      <c r="E353" s="27">
        <f t="shared" si="231"/>
        <v>5.9259259259259262E-2</v>
      </c>
      <c r="F353" s="27">
        <f t="shared" si="231"/>
        <v>1.6</v>
      </c>
      <c r="G353" s="27">
        <f t="shared" si="231"/>
        <v>0.2</v>
      </c>
      <c r="H353" s="28">
        <f t="shared" si="231"/>
        <v>0.2</v>
      </c>
    </row>
    <row r="354" spans="1:12" x14ac:dyDescent="0.25">
      <c r="C354" s="20" t="s">
        <v>3</v>
      </c>
      <c r="D354" s="34">
        <f t="shared" ref="D354:H354" si="232">+D317</f>
        <v>0</v>
      </c>
      <c r="E354" s="27">
        <f t="shared" si="232"/>
        <v>0</v>
      </c>
      <c r="F354" s="27">
        <f t="shared" si="232"/>
        <v>0</v>
      </c>
      <c r="G354" s="27">
        <f t="shared" si="232"/>
        <v>0</v>
      </c>
      <c r="H354" s="28">
        <f t="shared" si="232"/>
        <v>0</v>
      </c>
    </row>
    <row r="355" spans="1:12" x14ac:dyDescent="0.25">
      <c r="C355" s="8" t="s">
        <v>4</v>
      </c>
      <c r="D355" s="35">
        <f t="shared" ref="D355:H355" si="233">+D318</f>
        <v>1.2500000000000001E-2</v>
      </c>
      <c r="E355" s="29">
        <f t="shared" si="233"/>
        <v>1.2500000000000001E-2</v>
      </c>
      <c r="F355" s="29">
        <f t="shared" si="233"/>
        <v>0.1</v>
      </c>
      <c r="G355" s="29">
        <f t="shared" si="233"/>
        <v>0.1</v>
      </c>
      <c r="H355" s="30">
        <f t="shared" si="233"/>
        <v>12.5</v>
      </c>
    </row>
    <row r="357" spans="1:12" x14ac:dyDescent="0.25">
      <c r="C357" t="s">
        <v>24</v>
      </c>
      <c r="D357" s="4">
        <f>+SUM(D351:D355)</f>
        <v>1.8325</v>
      </c>
      <c r="E357" s="4">
        <f t="shared" ref="E357:H357" si="234">+SUM(E351:E355)</f>
        <v>2.7717592592592597</v>
      </c>
      <c r="F357" s="4">
        <f t="shared" si="234"/>
        <v>1.905925925925926</v>
      </c>
      <c r="G357" s="4">
        <f t="shared" si="234"/>
        <v>0.32628000000000001</v>
      </c>
      <c r="H357" s="4">
        <f t="shared" si="234"/>
        <v>12.727499999999999</v>
      </c>
    </row>
    <row r="359" spans="1:12" x14ac:dyDescent="0.25">
      <c r="C359" s="11" t="s">
        <v>26</v>
      </c>
      <c r="D359" s="18" t="s">
        <v>0</v>
      </c>
      <c r="E359" s="18" t="s">
        <v>1</v>
      </c>
      <c r="F359" s="18" t="s">
        <v>2</v>
      </c>
      <c r="G359" s="18" t="s">
        <v>3</v>
      </c>
      <c r="H359" s="19" t="s">
        <v>4</v>
      </c>
      <c r="J359" s="40" t="s">
        <v>27</v>
      </c>
      <c r="L359" s="40" t="s">
        <v>32</v>
      </c>
    </row>
    <row r="360" spans="1:12" x14ac:dyDescent="0.25">
      <c r="C360" s="20" t="s">
        <v>0</v>
      </c>
      <c r="D360" s="31">
        <f>+$C$29*D346*D351/D357</f>
        <v>4240.6962090503057</v>
      </c>
      <c r="E360" s="32">
        <f t="shared" ref="E360:H360" si="235">+$C$29*E346*E351/E357</f>
        <v>103.43827567716046</v>
      </c>
      <c r="F360" s="32">
        <f t="shared" si="235"/>
        <v>731.55472800190159</v>
      </c>
      <c r="G360" s="32">
        <f t="shared" si="235"/>
        <v>5.9821094617414916</v>
      </c>
      <c r="H360" s="33">
        <f t="shared" si="235"/>
        <v>6.2505083722390316</v>
      </c>
      <c r="J360" s="38">
        <f>+SUM(D360:H360)</f>
        <v>5087.9218305633485</v>
      </c>
      <c r="L360" s="38">
        <f>+J360-J323</f>
        <v>45.520433935761503</v>
      </c>
    </row>
    <row r="361" spans="1:12" x14ac:dyDescent="0.25">
      <c r="C361" s="20" t="s">
        <v>1</v>
      </c>
      <c r="D361" s="34">
        <f>+$C$29*D346*D352/D357</f>
        <v>53.008702613128818</v>
      </c>
      <c r="E361" s="27">
        <f t="shared" ref="E361:H361" si="236">+$C$29*E346*E352/E357</f>
        <v>1292.9784459645059</v>
      </c>
      <c r="F361" s="27">
        <f t="shared" si="236"/>
        <v>21.675695644500784</v>
      </c>
      <c r="G361" s="27">
        <f t="shared" si="236"/>
        <v>0.30628400444116438</v>
      </c>
      <c r="H361" s="28">
        <f t="shared" si="236"/>
        <v>0.6250508372239032</v>
      </c>
      <c r="J361" s="38">
        <f>+SUM(D361:H361)</f>
        <v>1368.5941790638005</v>
      </c>
      <c r="L361" s="38">
        <f t="shared" ref="L361:L364" si="237">+J361-J324</f>
        <v>23.057046691812502</v>
      </c>
    </row>
    <row r="362" spans="1:12" x14ac:dyDescent="0.25">
      <c r="C362" s="20" t="s">
        <v>2</v>
      </c>
      <c r="D362" s="34">
        <f>+$C$29*D346*D353/D357</f>
        <v>530.08702613128821</v>
      </c>
      <c r="E362" s="27">
        <f t="shared" ref="E362:H362" si="238">+$C$29*E346*E353/E357</f>
        <v>30.648377978417916</v>
      </c>
      <c r="F362" s="27">
        <f t="shared" si="238"/>
        <v>5852.4378240152128</v>
      </c>
      <c r="G362" s="27">
        <f t="shared" si="238"/>
        <v>47.856875693931933</v>
      </c>
      <c r="H362" s="28">
        <f t="shared" si="238"/>
        <v>50.004066977912252</v>
      </c>
      <c r="J362" s="38">
        <f>+SUM(D362:H362)</f>
        <v>6511.0341707967627</v>
      </c>
      <c r="L362" s="38">
        <f t="shared" si="237"/>
        <v>44.328833888822373</v>
      </c>
    </row>
    <row r="363" spans="1:12" x14ac:dyDescent="0.25">
      <c r="C363" s="20" t="s">
        <v>3</v>
      </c>
      <c r="D363" s="34">
        <f>+$C$29*D346*D354/D357</f>
        <v>0</v>
      </c>
      <c r="E363" s="27">
        <f t="shared" ref="E363:H363" si="239">+$C$29*E346*E354/E357</f>
        <v>0</v>
      </c>
      <c r="F363" s="27">
        <f t="shared" si="239"/>
        <v>0</v>
      </c>
      <c r="G363" s="27">
        <f t="shared" si="239"/>
        <v>0</v>
      </c>
      <c r="H363" s="28">
        <f t="shared" si="239"/>
        <v>0</v>
      </c>
      <c r="J363" s="38">
        <f>+SUM(D363:H363)</f>
        <v>0</v>
      </c>
      <c r="L363" s="38">
        <f t="shared" si="237"/>
        <v>0</v>
      </c>
    </row>
    <row r="364" spans="1:12" x14ac:dyDescent="0.25">
      <c r="C364" s="8" t="s">
        <v>4</v>
      </c>
      <c r="D364" s="35">
        <f>+$C$29*D346*D355/D357</f>
        <v>33.130439133205513</v>
      </c>
      <c r="E364" s="29">
        <f t="shared" ref="E364:H364" si="240">+$C$29*E346*E355/E357</f>
        <v>6.4648922298225289</v>
      </c>
      <c r="F364" s="29">
        <f t="shared" si="240"/>
        <v>365.7773640009508</v>
      </c>
      <c r="G364" s="29">
        <f t="shared" si="240"/>
        <v>23.928437846965966</v>
      </c>
      <c r="H364" s="30">
        <f t="shared" si="240"/>
        <v>3125.2541861195155</v>
      </c>
      <c r="J364" s="39">
        <f>+SUM(D364:H364)</f>
        <v>3554.5553193304604</v>
      </c>
      <c r="L364" s="39">
        <f t="shared" si="237"/>
        <v>47.544676696855731</v>
      </c>
    </row>
    <row r="365" spans="1:12" x14ac:dyDescent="0.25">
      <c r="A365" t="s">
        <v>39</v>
      </c>
    </row>
    <row r="366" spans="1:12" x14ac:dyDescent="0.25">
      <c r="A366" t="s">
        <v>28</v>
      </c>
    </row>
    <row r="367" spans="1:12" x14ac:dyDescent="0.25">
      <c r="A367" t="s">
        <v>6</v>
      </c>
      <c r="C367" s="11" t="s">
        <v>11</v>
      </c>
      <c r="D367" s="18" t="s">
        <v>0</v>
      </c>
      <c r="E367" s="18" t="s">
        <v>1</v>
      </c>
      <c r="F367" s="18" t="s">
        <v>2</v>
      </c>
      <c r="G367" s="18" t="s">
        <v>3</v>
      </c>
      <c r="H367" s="19" t="s">
        <v>4</v>
      </c>
      <c r="J367" s="40" t="s">
        <v>12</v>
      </c>
    </row>
    <row r="368" spans="1:12" x14ac:dyDescent="0.25">
      <c r="A368" s="3">
        <f>+J360+A$35</f>
        <v>7087.9218305633485</v>
      </c>
      <c r="C368" s="20" t="s">
        <v>0</v>
      </c>
      <c r="D368" s="31">
        <f>+D331</f>
        <v>20</v>
      </c>
      <c r="E368" s="32">
        <f t="shared" ref="E368:H368" si="241">+E331</f>
        <v>2</v>
      </c>
      <c r="F368" s="32">
        <f t="shared" si="241"/>
        <v>5</v>
      </c>
      <c r="G368" s="32">
        <f t="shared" si="241"/>
        <v>5.0000000000000001E-3</v>
      </c>
      <c r="H368" s="33">
        <f t="shared" si="241"/>
        <v>0.5</v>
      </c>
      <c r="J368" s="36">
        <f>+SUM(D368:H368)</f>
        <v>27.504999999999999</v>
      </c>
    </row>
    <row r="369" spans="1:10" x14ac:dyDescent="0.25">
      <c r="A369" s="3">
        <f>+J361+A$36</f>
        <v>1468.5941790638005</v>
      </c>
      <c r="C369" s="20" t="s">
        <v>1</v>
      </c>
      <c r="D369" s="34">
        <f t="shared" ref="D369:H369" si="242">+D332</f>
        <v>5</v>
      </c>
      <c r="E369" s="27">
        <f t="shared" si="242"/>
        <v>50</v>
      </c>
      <c r="F369" s="27">
        <f t="shared" si="242"/>
        <v>2.2222222222222223</v>
      </c>
      <c r="G369" s="27">
        <f t="shared" si="242"/>
        <v>3.2000000000000002E-3</v>
      </c>
      <c r="H369" s="28">
        <f t="shared" si="242"/>
        <v>0.5</v>
      </c>
      <c r="J369" s="36">
        <f>+SUM(D369:H369)</f>
        <v>57.725422222222221</v>
      </c>
    </row>
    <row r="370" spans="1:10" x14ac:dyDescent="0.25">
      <c r="A370" s="3">
        <f>+J362+A$37</f>
        <v>9511.0341707967636</v>
      </c>
      <c r="C370" s="20" t="s">
        <v>2</v>
      </c>
      <c r="D370" s="34">
        <f t="shared" ref="D370:H370" si="243">+D333</f>
        <v>5</v>
      </c>
      <c r="E370" s="27">
        <f t="shared" si="243"/>
        <v>0.88888888888888884</v>
      </c>
      <c r="F370" s="27">
        <f t="shared" si="243"/>
        <v>20</v>
      </c>
      <c r="G370" s="27">
        <f t="shared" si="243"/>
        <v>0.02</v>
      </c>
      <c r="H370" s="28">
        <f t="shared" si="243"/>
        <v>2</v>
      </c>
      <c r="J370" s="36">
        <f>+SUM(D370:H370)</f>
        <v>27.908888888888889</v>
      </c>
    </row>
    <row r="371" spans="1:10" x14ac:dyDescent="0.25">
      <c r="A371" s="3">
        <f>+J363+A$38</f>
        <v>4500</v>
      </c>
      <c r="C371" s="20" t="s">
        <v>3</v>
      </c>
      <c r="D371" s="34">
        <f t="shared" ref="D371:H371" si="244">+D334</f>
        <v>1.25</v>
      </c>
      <c r="E371" s="27">
        <f t="shared" si="244"/>
        <v>0.32</v>
      </c>
      <c r="F371" s="27">
        <f t="shared" si="244"/>
        <v>5</v>
      </c>
      <c r="G371" s="27">
        <f t="shared" si="244"/>
        <v>0.22222222222222221</v>
      </c>
      <c r="H371" s="28">
        <f t="shared" si="244"/>
        <v>2</v>
      </c>
      <c r="J371" s="36">
        <f>+SUM(D371:H371)</f>
        <v>8.7922222222222217</v>
      </c>
    </row>
    <row r="372" spans="1:10" x14ac:dyDescent="0.25">
      <c r="A372" s="3">
        <f>+J364+A$39</f>
        <v>3654.5553193304604</v>
      </c>
      <c r="C372" s="8" t="s">
        <v>4</v>
      </c>
      <c r="D372" s="35">
        <f t="shared" ref="D372:H372" si="245">+D335</f>
        <v>1.25</v>
      </c>
      <c r="E372" s="29">
        <f t="shared" si="245"/>
        <v>0.5</v>
      </c>
      <c r="F372" s="29">
        <f t="shared" si="245"/>
        <v>5</v>
      </c>
      <c r="G372" s="29">
        <f t="shared" si="245"/>
        <v>0.02</v>
      </c>
      <c r="H372" s="30">
        <f t="shared" si="245"/>
        <v>50</v>
      </c>
      <c r="J372" s="37">
        <f>+SUM(D372:H372)</f>
        <v>56.769999999999996</v>
      </c>
    </row>
    <row r="373" spans="1:10" x14ac:dyDescent="0.25">
      <c r="J373" s="5"/>
    </row>
    <row r="374" spans="1:10" x14ac:dyDescent="0.25">
      <c r="J374" s="5"/>
    </row>
    <row r="375" spans="1:10" x14ac:dyDescent="0.25">
      <c r="C375" s="11" t="s">
        <v>25</v>
      </c>
      <c r="D375" s="18" t="s">
        <v>0</v>
      </c>
      <c r="E375" s="18" t="s">
        <v>1</v>
      </c>
      <c r="F375" s="18" t="s">
        <v>2</v>
      </c>
      <c r="G375" s="18" t="s">
        <v>3</v>
      </c>
      <c r="H375" s="19" t="s">
        <v>4</v>
      </c>
    </row>
    <row r="376" spans="1:10" x14ac:dyDescent="0.25">
      <c r="C376" s="20" t="s">
        <v>0</v>
      </c>
      <c r="D376" s="31">
        <f>+$A368*D368/$J$35</f>
        <v>5153.9151649251771</v>
      </c>
      <c r="E376" s="32">
        <f t="shared" ref="E376:H376" si="246">+$A368*E368/$J$35</f>
        <v>515.39151649251767</v>
      </c>
      <c r="F376" s="32">
        <f t="shared" si="246"/>
        <v>1288.4787912312943</v>
      </c>
      <c r="G376" s="32">
        <f t="shared" si="246"/>
        <v>1.2884787912312941</v>
      </c>
      <c r="H376" s="33">
        <f t="shared" si="246"/>
        <v>128.84787912312942</v>
      </c>
    </row>
    <row r="377" spans="1:10" x14ac:dyDescent="0.25">
      <c r="C377" s="20" t="s">
        <v>1</v>
      </c>
      <c r="D377" s="34">
        <f>+$A369*D369/$J$36</f>
        <v>127.20514831491734</v>
      </c>
      <c r="E377" s="27">
        <f t="shared" ref="E377:H377" si="247">+$A369*E369/$J$36</f>
        <v>1272.0514831491735</v>
      </c>
      <c r="F377" s="27">
        <f t="shared" si="247"/>
        <v>56.535621473296594</v>
      </c>
      <c r="G377" s="27">
        <f t="shared" si="247"/>
        <v>8.1411294921547112E-2</v>
      </c>
      <c r="H377" s="28">
        <f t="shared" si="247"/>
        <v>12.720514831491734</v>
      </c>
    </row>
    <row r="378" spans="1:10" x14ac:dyDescent="0.25">
      <c r="C378" s="20" t="s">
        <v>2</v>
      </c>
      <c r="D378" s="34">
        <f>+$A370*D370/$J$37</f>
        <v>1703.9435372476087</v>
      </c>
      <c r="E378" s="27">
        <f t="shared" ref="E378:H378" si="248">+$A370*E370/$J$37</f>
        <v>302.92329551068599</v>
      </c>
      <c r="F378" s="27">
        <f t="shared" si="248"/>
        <v>6815.7741489904347</v>
      </c>
      <c r="G378" s="27">
        <f t="shared" si="248"/>
        <v>6.8157741489904344</v>
      </c>
      <c r="H378" s="28">
        <f t="shared" si="248"/>
        <v>681.57741489904345</v>
      </c>
    </row>
    <row r="379" spans="1:10" x14ac:dyDescent="0.25">
      <c r="C379" s="20" t="s">
        <v>3</v>
      </c>
      <c r="D379" s="34">
        <f>+$A371*D371/$J$38</f>
        <v>639.76999873625687</v>
      </c>
      <c r="E379" s="27">
        <f t="shared" ref="E379:H379" si="249">+$A371*E371/$J$38</f>
        <v>163.78111967648175</v>
      </c>
      <c r="F379" s="27">
        <f t="shared" si="249"/>
        <v>2559.0799949450275</v>
      </c>
      <c r="G379" s="27">
        <f t="shared" si="249"/>
        <v>113.73688866422344</v>
      </c>
      <c r="H379" s="28">
        <f t="shared" si="249"/>
        <v>1023.6319979780109</v>
      </c>
    </row>
    <row r="380" spans="1:10" x14ac:dyDescent="0.25">
      <c r="C380" s="8" t="s">
        <v>4</v>
      </c>
      <c r="D380" s="35">
        <f>+$A372*D372/$J$39</f>
        <v>80.468454274494903</v>
      </c>
      <c r="E380" s="29">
        <f t="shared" ref="E380:H380" si="250">+$A372*E372/$J$39</f>
        <v>32.187381709797961</v>
      </c>
      <c r="F380" s="29">
        <f t="shared" si="250"/>
        <v>321.87381709797961</v>
      </c>
      <c r="G380" s="29">
        <f t="shared" si="250"/>
        <v>1.2874952683919185</v>
      </c>
      <c r="H380" s="30">
        <f t="shared" si="250"/>
        <v>3218.7381709797965</v>
      </c>
    </row>
    <row r="382" spans="1:10" x14ac:dyDescent="0.25">
      <c r="C382" s="9" t="s">
        <v>19</v>
      </c>
      <c r="D382" s="56">
        <f>+SUM(D376:D380)</f>
        <v>7705.3023034984544</v>
      </c>
      <c r="E382" s="56">
        <f t="shared" ref="E382:H382" si="251">+SUM(E376:E380)</f>
        <v>2286.334796538657</v>
      </c>
      <c r="F382" s="56">
        <f t="shared" si="251"/>
        <v>11041.742373738032</v>
      </c>
      <c r="G382" s="56">
        <f t="shared" si="251"/>
        <v>123.21004816775864</v>
      </c>
      <c r="H382" s="57">
        <f t="shared" si="251"/>
        <v>5065.5159778114721</v>
      </c>
    </row>
    <row r="383" spans="1:10" x14ac:dyDescent="0.25">
      <c r="C383" s="10" t="s">
        <v>5</v>
      </c>
      <c r="D383" s="58">
        <f>+$C$28*D382</f>
        <v>16893.511842764536</v>
      </c>
      <c r="E383" s="58">
        <f t="shared" ref="E383" si="252">+$C$28*E382</f>
        <v>5012.6811954300374</v>
      </c>
      <c r="F383" s="58">
        <f t="shared" ref="F383" si="253">+$C$28*F382</f>
        <v>24208.499317516216</v>
      </c>
      <c r="G383" s="58">
        <f t="shared" ref="G383" si="254">+$C$28*G382</f>
        <v>270.13221881308596</v>
      </c>
      <c r="H383" s="59">
        <f t="shared" ref="H383" si="255">+$C$28*H382</f>
        <v>11105.904841918738</v>
      </c>
    </row>
    <row r="384" spans="1:10" x14ac:dyDescent="0.25">
      <c r="A384" t="s">
        <v>29</v>
      </c>
    </row>
    <row r="387" spans="3:12" x14ac:dyDescent="0.25">
      <c r="C387" s="11" t="s">
        <v>11</v>
      </c>
      <c r="D387" s="18" t="s">
        <v>0</v>
      </c>
      <c r="E387" s="18" t="s">
        <v>1</v>
      </c>
      <c r="F387" s="18" t="s">
        <v>2</v>
      </c>
      <c r="G387" s="18" t="s">
        <v>3</v>
      </c>
      <c r="H387" s="19" t="s">
        <v>4</v>
      </c>
    </row>
    <row r="388" spans="3:12" x14ac:dyDescent="0.25">
      <c r="C388" s="20" t="s">
        <v>0</v>
      </c>
      <c r="D388" s="31">
        <f>+D351</f>
        <v>1.6</v>
      </c>
      <c r="E388" s="32">
        <f t="shared" ref="E388:H388" si="256">+E351</f>
        <v>0.2</v>
      </c>
      <c r="F388" s="32">
        <f t="shared" si="256"/>
        <v>0.2</v>
      </c>
      <c r="G388" s="32">
        <f t="shared" si="256"/>
        <v>2.5000000000000001E-2</v>
      </c>
      <c r="H388" s="33">
        <f t="shared" si="256"/>
        <v>2.5000000000000001E-2</v>
      </c>
    </row>
    <row r="389" spans="3:12" x14ac:dyDescent="0.25">
      <c r="C389" s="20" t="s">
        <v>1</v>
      </c>
      <c r="D389" s="34">
        <f t="shared" ref="D389:H389" si="257">+D352</f>
        <v>0.02</v>
      </c>
      <c r="E389" s="27">
        <f t="shared" si="257"/>
        <v>2.5</v>
      </c>
      <c r="F389" s="27">
        <f t="shared" si="257"/>
        <v>5.9259259259259256E-3</v>
      </c>
      <c r="G389" s="27">
        <f t="shared" si="257"/>
        <v>1.2800000000000001E-3</v>
      </c>
      <c r="H389" s="28">
        <f t="shared" si="257"/>
        <v>2.5000000000000001E-3</v>
      </c>
    </row>
    <row r="390" spans="3:12" x14ac:dyDescent="0.25">
      <c r="C390" s="20" t="s">
        <v>2</v>
      </c>
      <c r="D390" s="34">
        <f t="shared" ref="D390:H390" si="258">+D353</f>
        <v>0.2</v>
      </c>
      <c r="E390" s="27">
        <f t="shared" si="258"/>
        <v>5.9259259259259262E-2</v>
      </c>
      <c r="F390" s="27">
        <f t="shared" si="258"/>
        <v>1.6</v>
      </c>
      <c r="G390" s="27">
        <f t="shared" si="258"/>
        <v>0.2</v>
      </c>
      <c r="H390" s="28">
        <f t="shared" si="258"/>
        <v>0.2</v>
      </c>
    </row>
    <row r="391" spans="3:12" x14ac:dyDescent="0.25">
      <c r="C391" s="20" t="s">
        <v>3</v>
      </c>
      <c r="D391" s="34">
        <f t="shared" ref="D391:H391" si="259">+D354</f>
        <v>0</v>
      </c>
      <c r="E391" s="27">
        <f t="shared" si="259"/>
        <v>0</v>
      </c>
      <c r="F391" s="27">
        <f t="shared" si="259"/>
        <v>0</v>
      </c>
      <c r="G391" s="27">
        <f t="shared" si="259"/>
        <v>0</v>
      </c>
      <c r="H391" s="28">
        <f t="shared" si="259"/>
        <v>0</v>
      </c>
    </row>
    <row r="392" spans="3:12" x14ac:dyDescent="0.25">
      <c r="C392" s="8" t="s">
        <v>4</v>
      </c>
      <c r="D392" s="35">
        <f t="shared" ref="D392:H392" si="260">+D355</f>
        <v>1.2500000000000001E-2</v>
      </c>
      <c r="E392" s="29">
        <f t="shared" si="260"/>
        <v>1.2500000000000001E-2</v>
      </c>
      <c r="F392" s="29">
        <f t="shared" si="260"/>
        <v>0.1</v>
      </c>
      <c r="G392" s="29">
        <f t="shared" si="260"/>
        <v>0.1</v>
      </c>
      <c r="H392" s="30">
        <f t="shared" si="260"/>
        <v>12.5</v>
      </c>
    </row>
    <row r="394" spans="3:12" x14ac:dyDescent="0.25">
      <c r="C394" t="s">
        <v>24</v>
      </c>
      <c r="D394" s="4">
        <f>+SUM(D388:D392)</f>
        <v>1.8325</v>
      </c>
      <c r="E394" s="4">
        <f t="shared" ref="E394:H394" si="261">+SUM(E388:E392)</f>
        <v>2.7717592592592597</v>
      </c>
      <c r="F394" s="4">
        <f t="shared" si="261"/>
        <v>1.905925925925926</v>
      </c>
      <c r="G394" s="4">
        <f t="shared" si="261"/>
        <v>0.32628000000000001</v>
      </c>
      <c r="H394" s="4">
        <f t="shared" si="261"/>
        <v>12.727499999999999</v>
      </c>
    </row>
    <row r="396" spans="3:12" x14ac:dyDescent="0.25">
      <c r="C396" s="11" t="s">
        <v>26</v>
      </c>
      <c r="D396" s="18" t="s">
        <v>0</v>
      </c>
      <c r="E396" s="18" t="s">
        <v>1</v>
      </c>
      <c r="F396" s="18" t="s">
        <v>2</v>
      </c>
      <c r="G396" s="18" t="s">
        <v>3</v>
      </c>
      <c r="H396" s="19" t="s">
        <v>4</v>
      </c>
      <c r="J396" s="40" t="s">
        <v>27</v>
      </c>
      <c r="L396" s="40" t="s">
        <v>32</v>
      </c>
    </row>
    <row r="397" spans="3:12" x14ac:dyDescent="0.25">
      <c r="C397" s="20" t="s">
        <v>0</v>
      </c>
      <c r="D397" s="31">
        <f>+$C$29*D383*D388/D394</f>
        <v>4265.0987344444075</v>
      </c>
      <c r="E397" s="32">
        <f t="shared" ref="E397:H397" si="262">+$C$29*E383*E388/E394</f>
        <v>104.58700403931131</v>
      </c>
      <c r="F397" s="32">
        <f t="shared" si="262"/>
        <v>734.55614409837597</v>
      </c>
      <c r="G397" s="32">
        <f t="shared" si="262"/>
        <v>5.9849302058491993</v>
      </c>
      <c r="H397" s="33">
        <f t="shared" si="262"/>
        <v>6.3078883881087044</v>
      </c>
      <c r="J397" s="38">
        <f>+SUM(D397:H397)</f>
        <v>5116.5347011760523</v>
      </c>
      <c r="L397" s="38">
        <f>+J397-J360</f>
        <v>28.612870612703773</v>
      </c>
    </row>
    <row r="398" spans="3:12" x14ac:dyDescent="0.25">
      <c r="C398" s="20" t="s">
        <v>1</v>
      </c>
      <c r="D398" s="34">
        <f>+$C$29*D383*D389/D394</f>
        <v>53.313734180555088</v>
      </c>
      <c r="E398" s="27">
        <f t="shared" ref="E398:H398" si="263">+$C$29*E383*E389/E394</f>
        <v>1307.3375504913913</v>
      </c>
      <c r="F398" s="27">
        <f t="shared" si="263"/>
        <v>21.764626491803732</v>
      </c>
      <c r="G398" s="27">
        <f t="shared" si="263"/>
        <v>0.30642842653947899</v>
      </c>
      <c r="H398" s="28">
        <f t="shared" si="263"/>
        <v>0.63078883881087056</v>
      </c>
      <c r="J398" s="38">
        <f>+SUM(D398:H398)</f>
        <v>1383.3531284291003</v>
      </c>
      <c r="L398" s="38">
        <f t="shared" ref="L398:L401" si="264">+J398-J361</f>
        <v>14.758949365299713</v>
      </c>
    </row>
    <row r="399" spans="3:12" x14ac:dyDescent="0.25">
      <c r="C399" s="20" t="s">
        <v>2</v>
      </c>
      <c r="D399" s="34">
        <f>+$C$29*D383*D390/D394</f>
        <v>533.13734180555093</v>
      </c>
      <c r="E399" s="27">
        <f t="shared" ref="E399:H399" si="265">+$C$29*E383*E390/E394</f>
        <v>30.988741937573725</v>
      </c>
      <c r="F399" s="27">
        <f t="shared" si="265"/>
        <v>5876.4491527870077</v>
      </c>
      <c r="G399" s="27">
        <f t="shared" si="265"/>
        <v>47.879441646793595</v>
      </c>
      <c r="H399" s="28">
        <f t="shared" si="265"/>
        <v>50.463107104869636</v>
      </c>
      <c r="J399" s="38">
        <f>+SUM(D399:H399)</f>
        <v>6538.9177852817957</v>
      </c>
      <c r="L399" s="38">
        <f t="shared" si="264"/>
        <v>27.883614485032922</v>
      </c>
    </row>
    <row r="400" spans="3:12" x14ac:dyDescent="0.25">
      <c r="C400" s="20" t="s">
        <v>3</v>
      </c>
      <c r="D400" s="34">
        <f>+$C$29*D383*D391/D394</f>
        <v>0</v>
      </c>
      <c r="E400" s="27">
        <f t="shared" ref="E400:H400" si="266">+$C$29*E383*E391/E394</f>
        <v>0</v>
      </c>
      <c r="F400" s="27">
        <f t="shared" si="266"/>
        <v>0</v>
      </c>
      <c r="G400" s="27">
        <f t="shared" si="266"/>
        <v>0</v>
      </c>
      <c r="H400" s="28">
        <f t="shared" si="266"/>
        <v>0</v>
      </c>
      <c r="J400" s="38">
        <f>+SUM(D400:H400)</f>
        <v>0</v>
      </c>
      <c r="L400" s="38">
        <f t="shared" si="264"/>
        <v>0</v>
      </c>
    </row>
    <row r="401" spans="1:12" x14ac:dyDescent="0.25">
      <c r="C401" s="8" t="s">
        <v>4</v>
      </c>
      <c r="D401" s="35">
        <f>+$C$29*D383*D392/D394</f>
        <v>33.321083862846933</v>
      </c>
      <c r="E401" s="29">
        <f t="shared" ref="E401:H401" si="267">+$C$29*E383*E392/E394</f>
        <v>6.5366877524569569</v>
      </c>
      <c r="F401" s="29">
        <f t="shared" si="267"/>
        <v>367.27807204918798</v>
      </c>
      <c r="G401" s="29">
        <f t="shared" si="267"/>
        <v>23.939720823396797</v>
      </c>
      <c r="H401" s="30">
        <f t="shared" si="267"/>
        <v>3153.9441940543525</v>
      </c>
      <c r="J401" s="39">
        <f>+SUM(D401:H401)</f>
        <v>3585.0197585422411</v>
      </c>
      <c r="L401" s="39">
        <f t="shared" si="264"/>
        <v>30.4644392117807</v>
      </c>
    </row>
    <row r="402" spans="1:12" x14ac:dyDescent="0.25">
      <c r="A402" t="s">
        <v>40</v>
      </c>
    </row>
    <row r="403" spans="1:12" x14ac:dyDescent="0.25">
      <c r="A403" t="s">
        <v>28</v>
      </c>
    </row>
    <row r="404" spans="1:12" x14ac:dyDescent="0.25">
      <c r="A404" t="s">
        <v>6</v>
      </c>
      <c r="C404" s="11" t="s">
        <v>11</v>
      </c>
      <c r="D404" s="18" t="s">
        <v>0</v>
      </c>
      <c r="E404" s="18" t="s">
        <v>1</v>
      </c>
      <c r="F404" s="18" t="s">
        <v>2</v>
      </c>
      <c r="G404" s="18" t="s">
        <v>3</v>
      </c>
      <c r="H404" s="19" t="s">
        <v>4</v>
      </c>
      <c r="J404" s="40" t="s">
        <v>12</v>
      </c>
    </row>
    <row r="405" spans="1:12" x14ac:dyDescent="0.25">
      <c r="A405" s="3">
        <f>+J397+A$35</f>
        <v>7116.5347011760523</v>
      </c>
      <c r="C405" s="20" t="s">
        <v>0</v>
      </c>
      <c r="D405" s="31">
        <f>+D368</f>
        <v>20</v>
      </c>
      <c r="E405" s="32">
        <f t="shared" ref="E405:H405" si="268">+E368</f>
        <v>2</v>
      </c>
      <c r="F405" s="32">
        <f t="shared" si="268"/>
        <v>5</v>
      </c>
      <c r="G405" s="32">
        <f t="shared" si="268"/>
        <v>5.0000000000000001E-3</v>
      </c>
      <c r="H405" s="33">
        <f t="shared" si="268"/>
        <v>0.5</v>
      </c>
      <c r="J405" s="36">
        <f>+SUM(D405:H405)</f>
        <v>27.504999999999999</v>
      </c>
    </row>
    <row r="406" spans="1:12" x14ac:dyDescent="0.25">
      <c r="A406" s="3">
        <f>+J398+A$36</f>
        <v>1483.3531284291003</v>
      </c>
      <c r="C406" s="20" t="s">
        <v>1</v>
      </c>
      <c r="D406" s="34">
        <f t="shared" ref="D406:H406" si="269">+D369</f>
        <v>5</v>
      </c>
      <c r="E406" s="27">
        <f t="shared" si="269"/>
        <v>50</v>
      </c>
      <c r="F406" s="27">
        <f t="shared" si="269"/>
        <v>2.2222222222222223</v>
      </c>
      <c r="G406" s="27">
        <f t="shared" si="269"/>
        <v>3.2000000000000002E-3</v>
      </c>
      <c r="H406" s="28">
        <f t="shared" si="269"/>
        <v>0.5</v>
      </c>
      <c r="J406" s="36">
        <f>+SUM(D406:H406)</f>
        <v>57.725422222222221</v>
      </c>
    </row>
    <row r="407" spans="1:12" x14ac:dyDescent="0.25">
      <c r="A407" s="3">
        <f>+J399+A$37</f>
        <v>9538.9177852817957</v>
      </c>
      <c r="C407" s="20" t="s">
        <v>2</v>
      </c>
      <c r="D407" s="34">
        <f t="shared" ref="D407:H407" si="270">+D370</f>
        <v>5</v>
      </c>
      <c r="E407" s="27">
        <f t="shared" si="270"/>
        <v>0.88888888888888884</v>
      </c>
      <c r="F407" s="27">
        <f t="shared" si="270"/>
        <v>20</v>
      </c>
      <c r="G407" s="27">
        <f t="shared" si="270"/>
        <v>0.02</v>
      </c>
      <c r="H407" s="28">
        <f t="shared" si="270"/>
        <v>2</v>
      </c>
      <c r="J407" s="36">
        <f>+SUM(D407:H407)</f>
        <v>27.908888888888889</v>
      </c>
    </row>
    <row r="408" spans="1:12" x14ac:dyDescent="0.25">
      <c r="A408" s="3">
        <f>+J400+A$38</f>
        <v>4500</v>
      </c>
      <c r="C408" s="20" t="s">
        <v>3</v>
      </c>
      <c r="D408" s="34">
        <f t="shared" ref="D408:H408" si="271">+D371</f>
        <v>1.25</v>
      </c>
      <c r="E408" s="27">
        <f t="shared" si="271"/>
        <v>0.32</v>
      </c>
      <c r="F408" s="27">
        <f t="shared" si="271"/>
        <v>5</v>
      </c>
      <c r="G408" s="27">
        <f t="shared" si="271"/>
        <v>0.22222222222222221</v>
      </c>
      <c r="H408" s="28">
        <f t="shared" si="271"/>
        <v>2</v>
      </c>
      <c r="J408" s="36">
        <f>+SUM(D408:H408)</f>
        <v>8.7922222222222217</v>
      </c>
    </row>
    <row r="409" spans="1:12" x14ac:dyDescent="0.25">
      <c r="A409" s="3">
        <f>+J401+A$39</f>
        <v>3685.0197585422411</v>
      </c>
      <c r="C409" s="8" t="s">
        <v>4</v>
      </c>
      <c r="D409" s="35">
        <f t="shared" ref="D409:H409" si="272">+D372</f>
        <v>1.25</v>
      </c>
      <c r="E409" s="29">
        <f t="shared" si="272"/>
        <v>0.5</v>
      </c>
      <c r="F409" s="29">
        <f t="shared" si="272"/>
        <v>5</v>
      </c>
      <c r="G409" s="29">
        <f t="shared" si="272"/>
        <v>0.02</v>
      </c>
      <c r="H409" s="30">
        <f t="shared" si="272"/>
        <v>50</v>
      </c>
      <c r="J409" s="37">
        <f>+SUM(D409:H409)</f>
        <v>56.769999999999996</v>
      </c>
    </row>
    <row r="410" spans="1:12" x14ac:dyDescent="0.25">
      <c r="J410" s="5"/>
    </row>
    <row r="411" spans="1:12" x14ac:dyDescent="0.25">
      <c r="J411" s="5"/>
    </row>
    <row r="412" spans="1:12" x14ac:dyDescent="0.25">
      <c r="C412" s="11" t="s">
        <v>25</v>
      </c>
      <c r="D412" s="18" t="s">
        <v>0</v>
      </c>
      <c r="E412" s="18" t="s">
        <v>1</v>
      </c>
      <c r="F412" s="18" t="s">
        <v>2</v>
      </c>
      <c r="G412" s="18" t="s">
        <v>3</v>
      </c>
      <c r="H412" s="19" t="s">
        <v>4</v>
      </c>
    </row>
    <row r="413" spans="1:12" x14ac:dyDescent="0.25">
      <c r="C413" s="20" t="s">
        <v>0</v>
      </c>
      <c r="D413" s="31">
        <f>+$A405*D405/$J$35</f>
        <v>5174.720742538485</v>
      </c>
      <c r="E413" s="32">
        <f t="shared" ref="E413:H413" si="273">+$A405*E405/$J$35</f>
        <v>517.47207425384863</v>
      </c>
      <c r="F413" s="32">
        <f t="shared" si="273"/>
        <v>1293.6801856346212</v>
      </c>
      <c r="G413" s="32">
        <f t="shared" si="273"/>
        <v>1.2936801856346216</v>
      </c>
      <c r="H413" s="33">
        <f t="shared" si="273"/>
        <v>129.36801856346216</v>
      </c>
    </row>
    <row r="414" spans="1:12" x14ac:dyDescent="0.25">
      <c r="C414" s="20" t="s">
        <v>1</v>
      </c>
      <c r="D414" s="34">
        <f>+$A406*D406/$J$36</f>
        <v>128.48352349149752</v>
      </c>
      <c r="E414" s="27">
        <f t="shared" ref="E414:H414" si="274">+$A406*E406/$J$36</f>
        <v>1284.8352349149752</v>
      </c>
      <c r="F414" s="27">
        <f t="shared" si="274"/>
        <v>57.103788218443341</v>
      </c>
      <c r="G414" s="27">
        <f t="shared" si="274"/>
        <v>8.2229455034558419E-2</v>
      </c>
      <c r="H414" s="28">
        <f t="shared" si="274"/>
        <v>12.848352349149751</v>
      </c>
    </row>
    <row r="415" spans="1:12" x14ac:dyDescent="0.25">
      <c r="C415" s="20" t="s">
        <v>2</v>
      </c>
      <c r="D415" s="34">
        <f>+$A407*D407/$J$37</f>
        <v>1708.939009227171</v>
      </c>
      <c r="E415" s="27">
        <f t="shared" ref="E415:H415" si="275">+$A407*E407/$J$37</f>
        <v>303.81137941816371</v>
      </c>
      <c r="F415" s="27">
        <f t="shared" si="275"/>
        <v>6835.7560369086841</v>
      </c>
      <c r="G415" s="27">
        <f t="shared" si="275"/>
        <v>6.8357560369086832</v>
      </c>
      <c r="H415" s="28">
        <f t="shared" si="275"/>
        <v>683.57560369086843</v>
      </c>
    </row>
    <row r="416" spans="1:12" x14ac:dyDescent="0.25">
      <c r="C416" s="20" t="s">
        <v>3</v>
      </c>
      <c r="D416" s="34">
        <f>+$A408*D408/$J$38</f>
        <v>639.76999873625687</v>
      </c>
      <c r="E416" s="27">
        <f t="shared" ref="E416:H416" si="276">+$A408*E408/$J$38</f>
        <v>163.78111967648175</v>
      </c>
      <c r="F416" s="27">
        <f t="shared" si="276"/>
        <v>2559.0799949450275</v>
      </c>
      <c r="G416" s="27">
        <f t="shared" si="276"/>
        <v>113.73688866422344</v>
      </c>
      <c r="H416" s="28">
        <f t="shared" si="276"/>
        <v>1023.6319979780109</v>
      </c>
    </row>
    <row r="417" spans="1:8" x14ac:dyDescent="0.25">
      <c r="C417" s="8" t="s">
        <v>4</v>
      </c>
      <c r="D417" s="35">
        <f>+$A409*D409/$J$39</f>
        <v>81.139240764097266</v>
      </c>
      <c r="E417" s="29">
        <f t="shared" ref="E417:H417" si="277">+$A409*E409/$J$39</f>
        <v>32.455696305638902</v>
      </c>
      <c r="F417" s="29">
        <f t="shared" si="277"/>
        <v>324.55696305638907</v>
      </c>
      <c r="G417" s="29">
        <f t="shared" si="277"/>
        <v>1.2982278522255564</v>
      </c>
      <c r="H417" s="30">
        <f t="shared" si="277"/>
        <v>3245.5696305638908</v>
      </c>
    </row>
    <row r="419" spans="1:8" x14ac:dyDescent="0.25">
      <c r="C419" s="9" t="s">
        <v>19</v>
      </c>
      <c r="D419" s="56">
        <f>+SUM(D413:D417)</f>
        <v>7733.0525147575063</v>
      </c>
      <c r="E419" s="56">
        <f t="shared" ref="E419:H419" si="278">+SUM(E413:E417)</f>
        <v>2302.3555045691082</v>
      </c>
      <c r="F419" s="56">
        <f t="shared" si="278"/>
        <v>11070.176968763166</v>
      </c>
      <c r="G419" s="56">
        <f t="shared" si="278"/>
        <v>123.24678219402685</v>
      </c>
      <c r="H419" s="57">
        <f t="shared" si="278"/>
        <v>5094.9936031453817</v>
      </c>
    </row>
    <row r="420" spans="1:8" x14ac:dyDescent="0.25">
      <c r="C420" s="10" t="s">
        <v>5</v>
      </c>
      <c r="D420" s="58">
        <f>+$C$28*D419</f>
        <v>16954.352871977779</v>
      </c>
      <c r="E420" s="58">
        <f t="shared" ref="E420" si="279">+$C$28*E419</f>
        <v>5047.8058420930265</v>
      </c>
      <c r="F420" s="58">
        <f t="shared" ref="F420" si="280">+$C$28*F419</f>
        <v>24270.840825854339</v>
      </c>
      <c r="G420" s="58">
        <f t="shared" ref="G420" si="281">+$C$28*G419</f>
        <v>270.21275643294189</v>
      </c>
      <c r="H420" s="59">
        <f t="shared" ref="H420" si="282">+$C$28*H419</f>
        <v>11170.533145009309</v>
      </c>
    </row>
    <row r="421" spans="1:8" x14ac:dyDescent="0.25">
      <c r="A421" t="s">
        <v>29</v>
      </c>
    </row>
    <row r="424" spans="1:8" x14ac:dyDescent="0.25">
      <c r="C424" s="11" t="s">
        <v>11</v>
      </c>
      <c r="D424" s="18" t="s">
        <v>0</v>
      </c>
      <c r="E424" s="18" t="s">
        <v>1</v>
      </c>
      <c r="F424" s="18" t="s">
        <v>2</v>
      </c>
      <c r="G424" s="18" t="s">
        <v>3</v>
      </c>
      <c r="H424" s="19" t="s">
        <v>4</v>
      </c>
    </row>
    <row r="425" spans="1:8" x14ac:dyDescent="0.25">
      <c r="C425" s="20" t="s">
        <v>0</v>
      </c>
      <c r="D425" s="31">
        <f>+D388</f>
        <v>1.6</v>
      </c>
      <c r="E425" s="32">
        <f t="shared" ref="E425:H425" si="283">+E388</f>
        <v>0.2</v>
      </c>
      <c r="F425" s="32">
        <f t="shared" si="283"/>
        <v>0.2</v>
      </c>
      <c r="G425" s="32">
        <f t="shared" si="283"/>
        <v>2.5000000000000001E-2</v>
      </c>
      <c r="H425" s="33">
        <f t="shared" si="283"/>
        <v>2.5000000000000001E-2</v>
      </c>
    </row>
    <row r="426" spans="1:8" x14ac:dyDescent="0.25">
      <c r="C426" s="20" t="s">
        <v>1</v>
      </c>
      <c r="D426" s="34">
        <f t="shared" ref="D426:H426" si="284">+D389</f>
        <v>0.02</v>
      </c>
      <c r="E426" s="27">
        <f t="shared" si="284"/>
        <v>2.5</v>
      </c>
      <c r="F426" s="27">
        <f t="shared" si="284"/>
        <v>5.9259259259259256E-3</v>
      </c>
      <c r="G426" s="27">
        <f t="shared" si="284"/>
        <v>1.2800000000000001E-3</v>
      </c>
      <c r="H426" s="28">
        <f t="shared" si="284"/>
        <v>2.5000000000000001E-3</v>
      </c>
    </row>
    <row r="427" spans="1:8" x14ac:dyDescent="0.25">
      <c r="C427" s="20" t="s">
        <v>2</v>
      </c>
      <c r="D427" s="34">
        <f t="shared" ref="D427:H427" si="285">+D390</f>
        <v>0.2</v>
      </c>
      <c r="E427" s="27">
        <f t="shared" si="285"/>
        <v>5.9259259259259262E-2</v>
      </c>
      <c r="F427" s="27">
        <f t="shared" si="285"/>
        <v>1.6</v>
      </c>
      <c r="G427" s="27">
        <f t="shared" si="285"/>
        <v>0.2</v>
      </c>
      <c r="H427" s="28">
        <f t="shared" si="285"/>
        <v>0.2</v>
      </c>
    </row>
    <row r="428" spans="1:8" x14ac:dyDescent="0.25">
      <c r="C428" s="20" t="s">
        <v>3</v>
      </c>
      <c r="D428" s="34">
        <f t="shared" ref="D428:H428" si="286">+D391</f>
        <v>0</v>
      </c>
      <c r="E428" s="27">
        <f t="shared" si="286"/>
        <v>0</v>
      </c>
      <c r="F428" s="27">
        <f t="shared" si="286"/>
        <v>0</v>
      </c>
      <c r="G428" s="27">
        <f t="shared" si="286"/>
        <v>0</v>
      </c>
      <c r="H428" s="28">
        <f t="shared" si="286"/>
        <v>0</v>
      </c>
    </row>
    <row r="429" spans="1:8" x14ac:dyDescent="0.25">
      <c r="C429" s="8" t="s">
        <v>4</v>
      </c>
      <c r="D429" s="35">
        <f t="shared" ref="D429:H429" si="287">+D392</f>
        <v>1.2500000000000001E-2</v>
      </c>
      <c r="E429" s="29">
        <f t="shared" si="287"/>
        <v>1.2500000000000001E-2</v>
      </c>
      <c r="F429" s="29">
        <f t="shared" si="287"/>
        <v>0.1</v>
      </c>
      <c r="G429" s="29">
        <f t="shared" si="287"/>
        <v>0.1</v>
      </c>
      <c r="H429" s="30">
        <f t="shared" si="287"/>
        <v>12.5</v>
      </c>
    </row>
    <row r="431" spans="1:8" x14ac:dyDescent="0.25">
      <c r="C431" t="s">
        <v>24</v>
      </c>
      <c r="D431" s="4">
        <f>+SUM(D425:D429)</f>
        <v>1.8325</v>
      </c>
      <c r="E431" s="4">
        <f t="shared" ref="E431:H431" si="288">+SUM(E425:E429)</f>
        <v>2.7717592592592597</v>
      </c>
      <c r="F431" s="4">
        <f t="shared" si="288"/>
        <v>1.905925925925926</v>
      </c>
      <c r="G431" s="4">
        <f t="shared" si="288"/>
        <v>0.32628000000000001</v>
      </c>
      <c r="H431" s="4">
        <f t="shared" si="288"/>
        <v>12.727499999999999</v>
      </c>
    </row>
    <row r="433" spans="1:12" x14ac:dyDescent="0.25">
      <c r="C433" s="11" t="s">
        <v>26</v>
      </c>
      <c r="D433" s="18" t="s">
        <v>0</v>
      </c>
      <c r="E433" s="18" t="s">
        <v>1</v>
      </c>
      <c r="F433" s="18" t="s">
        <v>2</v>
      </c>
      <c r="G433" s="18" t="s">
        <v>3</v>
      </c>
      <c r="H433" s="19" t="s">
        <v>4</v>
      </c>
      <c r="J433" s="40" t="s">
        <v>27</v>
      </c>
      <c r="L433" s="40" t="s">
        <v>32</v>
      </c>
    </row>
    <row r="434" spans="1:12" x14ac:dyDescent="0.25">
      <c r="C434" s="20" t="s">
        <v>0</v>
      </c>
      <c r="D434" s="31">
        <f>+$C$29*D420*D425/D431</f>
        <v>4280.4592467591292</v>
      </c>
      <c r="E434" s="32">
        <f t="shared" ref="E434:H434" si="289">+$C$29*E420*E425/E431</f>
        <v>105.31986164967971</v>
      </c>
      <c r="F434" s="32">
        <f t="shared" si="289"/>
        <v>736.44776643239629</v>
      </c>
      <c r="G434" s="32">
        <f t="shared" si="289"/>
        <v>5.9867145618060746</v>
      </c>
      <c r="H434" s="33">
        <f t="shared" si="289"/>
        <v>6.3445957188855227</v>
      </c>
      <c r="J434" s="38">
        <f>+SUM(D434:H434)</f>
        <v>5134.5581851218958</v>
      </c>
      <c r="L434" s="38">
        <f>+J434-J397</f>
        <v>18.023483945843509</v>
      </c>
    </row>
    <row r="435" spans="1:12" x14ac:dyDescent="0.25">
      <c r="C435" s="20" t="s">
        <v>1</v>
      </c>
      <c r="D435" s="34">
        <f>+$C$29*D420*D426/D431</f>
        <v>53.505740584489118</v>
      </c>
      <c r="E435" s="27">
        <f t="shared" ref="E435:H435" si="290">+$C$29*E420*E426/E431</f>
        <v>1316.4982706209964</v>
      </c>
      <c r="F435" s="27">
        <f t="shared" si="290"/>
        <v>21.820674560959883</v>
      </c>
      <c r="G435" s="27">
        <f t="shared" si="290"/>
        <v>0.30651978556447101</v>
      </c>
      <c r="H435" s="28">
        <f t="shared" si="290"/>
        <v>0.63445957188855229</v>
      </c>
      <c r="J435" s="38">
        <f>+SUM(D435:H435)</f>
        <v>1392.7656651238983</v>
      </c>
      <c r="L435" s="38">
        <f t="shared" ref="L435:L438" si="291">+J435-J398</f>
        <v>9.4125366947980638</v>
      </c>
    </row>
    <row r="436" spans="1:12" x14ac:dyDescent="0.25">
      <c r="C436" s="20" t="s">
        <v>2</v>
      </c>
      <c r="D436" s="34">
        <f>+$C$29*D420*D427/D431</f>
        <v>535.05740584489115</v>
      </c>
      <c r="E436" s="27">
        <f t="shared" ref="E436:H436" si="292">+$C$29*E420*E427/E431</f>
        <v>31.20588493323843</v>
      </c>
      <c r="F436" s="27">
        <f t="shared" si="292"/>
        <v>5891.5821314591703</v>
      </c>
      <c r="G436" s="27">
        <f t="shared" si="292"/>
        <v>47.893716494448597</v>
      </c>
      <c r="H436" s="28">
        <f t="shared" si="292"/>
        <v>50.756765751084181</v>
      </c>
      <c r="J436" s="38">
        <f>+SUM(D436:H436)</f>
        <v>6556.4959044828329</v>
      </c>
      <c r="L436" s="38">
        <f t="shared" si="291"/>
        <v>17.578119201037225</v>
      </c>
    </row>
    <row r="437" spans="1:12" x14ac:dyDescent="0.25">
      <c r="C437" s="20" t="s">
        <v>3</v>
      </c>
      <c r="D437" s="34">
        <f>+$C$29*D420*D428/D431</f>
        <v>0</v>
      </c>
      <c r="E437" s="27">
        <f t="shared" ref="E437:H437" si="293">+$C$29*E420*E428/E431</f>
        <v>0</v>
      </c>
      <c r="F437" s="27">
        <f t="shared" si="293"/>
        <v>0</v>
      </c>
      <c r="G437" s="27">
        <f t="shared" si="293"/>
        <v>0</v>
      </c>
      <c r="H437" s="28">
        <f t="shared" si="293"/>
        <v>0</v>
      </c>
      <c r="J437" s="38">
        <f>+SUM(D437:H437)</f>
        <v>0</v>
      </c>
      <c r="L437" s="38">
        <f t="shared" si="291"/>
        <v>0</v>
      </c>
    </row>
    <row r="438" spans="1:12" x14ac:dyDescent="0.25">
      <c r="C438" s="8" t="s">
        <v>4</v>
      </c>
      <c r="D438" s="35">
        <f>+$C$29*D420*D429/D431</f>
        <v>33.441087865305697</v>
      </c>
      <c r="E438" s="29">
        <f t="shared" ref="E438:H438" si="294">+$C$29*E420*E429/E431</f>
        <v>6.5824913531049818</v>
      </c>
      <c r="F438" s="29">
        <f t="shared" si="294"/>
        <v>368.22388321619815</v>
      </c>
      <c r="G438" s="29">
        <f t="shared" si="294"/>
        <v>23.946858247224299</v>
      </c>
      <c r="H438" s="30">
        <f t="shared" si="294"/>
        <v>3172.2978594427609</v>
      </c>
      <c r="J438" s="39">
        <f>+SUM(D438:H438)</f>
        <v>3604.4921801245941</v>
      </c>
      <c r="L438" s="39">
        <f t="shared" si="291"/>
        <v>19.472421582353036</v>
      </c>
    </row>
    <row r="439" spans="1:12" x14ac:dyDescent="0.25">
      <c r="A439" t="s">
        <v>41</v>
      </c>
    </row>
    <row r="440" spans="1:12" x14ac:dyDescent="0.25">
      <c r="A440" t="s">
        <v>28</v>
      </c>
    </row>
    <row r="441" spans="1:12" x14ac:dyDescent="0.25">
      <c r="A441" t="s">
        <v>6</v>
      </c>
      <c r="C441" s="11" t="s">
        <v>11</v>
      </c>
      <c r="D441" s="18" t="s">
        <v>0</v>
      </c>
      <c r="E441" s="18" t="s">
        <v>1</v>
      </c>
      <c r="F441" s="18" t="s">
        <v>2</v>
      </c>
      <c r="G441" s="18" t="s">
        <v>3</v>
      </c>
      <c r="H441" s="19" t="s">
        <v>4</v>
      </c>
      <c r="J441" s="40" t="s">
        <v>12</v>
      </c>
    </row>
    <row r="442" spans="1:12" x14ac:dyDescent="0.25">
      <c r="A442" s="3">
        <f>+J434+A$35</f>
        <v>7134.5581851218958</v>
      </c>
      <c r="C442" s="20" t="s">
        <v>0</v>
      </c>
      <c r="D442" s="31">
        <f>+D405</f>
        <v>20</v>
      </c>
      <c r="E442" s="32">
        <f t="shared" ref="E442:H442" si="295">+E405</f>
        <v>2</v>
      </c>
      <c r="F442" s="32">
        <f t="shared" si="295"/>
        <v>5</v>
      </c>
      <c r="G442" s="32">
        <f t="shared" si="295"/>
        <v>5.0000000000000001E-3</v>
      </c>
      <c r="H442" s="33">
        <f t="shared" si="295"/>
        <v>0.5</v>
      </c>
      <c r="J442" s="36">
        <f>+SUM(D442:H442)</f>
        <v>27.504999999999999</v>
      </c>
    </row>
    <row r="443" spans="1:12" x14ac:dyDescent="0.25">
      <c r="A443" s="3">
        <f>+J435+A$36</f>
        <v>1492.7656651238983</v>
      </c>
      <c r="C443" s="20" t="s">
        <v>1</v>
      </c>
      <c r="D443" s="34">
        <f t="shared" ref="D443:H443" si="296">+D406</f>
        <v>5</v>
      </c>
      <c r="E443" s="27">
        <f t="shared" si="296"/>
        <v>50</v>
      </c>
      <c r="F443" s="27">
        <f t="shared" si="296"/>
        <v>2.2222222222222223</v>
      </c>
      <c r="G443" s="27">
        <f t="shared" si="296"/>
        <v>3.2000000000000002E-3</v>
      </c>
      <c r="H443" s="28">
        <f t="shared" si="296"/>
        <v>0.5</v>
      </c>
      <c r="J443" s="36">
        <f>+SUM(D443:H443)</f>
        <v>57.725422222222221</v>
      </c>
    </row>
    <row r="444" spans="1:12" x14ac:dyDescent="0.25">
      <c r="A444" s="3">
        <f>+J436+A$37</f>
        <v>9556.495904482832</v>
      </c>
      <c r="C444" s="20" t="s">
        <v>2</v>
      </c>
      <c r="D444" s="34">
        <f t="shared" ref="D444:H444" si="297">+D407</f>
        <v>5</v>
      </c>
      <c r="E444" s="27">
        <f t="shared" si="297"/>
        <v>0.88888888888888884</v>
      </c>
      <c r="F444" s="27">
        <f t="shared" si="297"/>
        <v>20</v>
      </c>
      <c r="G444" s="27">
        <f t="shared" si="297"/>
        <v>0.02</v>
      </c>
      <c r="H444" s="28">
        <f t="shared" si="297"/>
        <v>2</v>
      </c>
      <c r="J444" s="36">
        <f>+SUM(D444:H444)</f>
        <v>27.908888888888889</v>
      </c>
    </row>
    <row r="445" spans="1:12" x14ac:dyDescent="0.25">
      <c r="A445" s="3">
        <f>+J437+A$38</f>
        <v>4500</v>
      </c>
      <c r="C445" s="20" t="s">
        <v>3</v>
      </c>
      <c r="D445" s="34">
        <f t="shared" ref="D445:H445" si="298">+D408</f>
        <v>1.25</v>
      </c>
      <c r="E445" s="27">
        <f t="shared" si="298"/>
        <v>0.32</v>
      </c>
      <c r="F445" s="27">
        <f t="shared" si="298"/>
        <v>5</v>
      </c>
      <c r="G445" s="27">
        <f t="shared" si="298"/>
        <v>0.22222222222222221</v>
      </c>
      <c r="H445" s="28">
        <f t="shared" si="298"/>
        <v>2</v>
      </c>
      <c r="J445" s="36">
        <f>+SUM(D445:H445)</f>
        <v>8.7922222222222217</v>
      </c>
    </row>
    <row r="446" spans="1:12" x14ac:dyDescent="0.25">
      <c r="A446" s="3">
        <f>+J438+A$39</f>
        <v>3704.4921801245941</v>
      </c>
      <c r="C446" s="8" t="s">
        <v>4</v>
      </c>
      <c r="D446" s="35">
        <f t="shared" ref="D446:H446" si="299">+D409</f>
        <v>1.25</v>
      </c>
      <c r="E446" s="29">
        <f t="shared" si="299"/>
        <v>0.5</v>
      </c>
      <c r="F446" s="29">
        <f t="shared" si="299"/>
        <v>5</v>
      </c>
      <c r="G446" s="29">
        <f t="shared" si="299"/>
        <v>0.02</v>
      </c>
      <c r="H446" s="30">
        <f t="shared" si="299"/>
        <v>50</v>
      </c>
      <c r="J446" s="37">
        <f>+SUM(D446:H446)</f>
        <v>56.769999999999996</v>
      </c>
    </row>
    <row r="447" spans="1:12" x14ac:dyDescent="0.25">
      <c r="J447" s="5"/>
    </row>
    <row r="448" spans="1:12" x14ac:dyDescent="0.25">
      <c r="J448" s="5"/>
    </row>
    <row r="449" spans="1:8" x14ac:dyDescent="0.25">
      <c r="C449" s="11" t="s">
        <v>25</v>
      </c>
      <c r="D449" s="18" t="s">
        <v>0</v>
      </c>
      <c r="E449" s="18" t="s">
        <v>1</v>
      </c>
      <c r="F449" s="18" t="s">
        <v>2</v>
      </c>
      <c r="G449" s="18" t="s">
        <v>3</v>
      </c>
      <c r="H449" s="19" t="s">
        <v>4</v>
      </c>
    </row>
    <row r="450" spans="1:8" x14ac:dyDescent="0.25">
      <c r="C450" s="20" t="s">
        <v>0</v>
      </c>
      <c r="D450" s="31">
        <f>+$A442*D442/$J$35</f>
        <v>5187.8263480253745</v>
      </c>
      <c r="E450" s="32">
        <f t="shared" ref="E450:H450" si="300">+$A442*E442/$J$35</f>
        <v>518.78263480253747</v>
      </c>
      <c r="F450" s="32">
        <f t="shared" si="300"/>
        <v>1296.9565870063436</v>
      </c>
      <c r="G450" s="32">
        <f t="shared" si="300"/>
        <v>1.2969565870063438</v>
      </c>
      <c r="H450" s="33">
        <f t="shared" si="300"/>
        <v>129.69565870063437</v>
      </c>
    </row>
    <row r="451" spans="1:8" x14ac:dyDescent="0.25">
      <c r="C451" s="20" t="s">
        <v>1</v>
      </c>
      <c r="D451" s="34">
        <f>+$A443*D443/$J$36</f>
        <v>129.29880871007617</v>
      </c>
      <c r="E451" s="27">
        <f t="shared" ref="E451:H451" si="301">+$A443*E443/$J$36</f>
        <v>1292.9880871007617</v>
      </c>
      <c r="F451" s="27">
        <f t="shared" si="301"/>
        <v>57.466137204478308</v>
      </c>
      <c r="G451" s="27">
        <f t="shared" si="301"/>
        <v>8.2751237574448772E-2</v>
      </c>
      <c r="H451" s="28">
        <f t="shared" si="301"/>
        <v>12.929880871007619</v>
      </c>
    </row>
    <row r="452" spans="1:8" x14ac:dyDescent="0.25">
      <c r="C452" s="20" t="s">
        <v>2</v>
      </c>
      <c r="D452" s="34">
        <f>+$A444*D444/$J$37</f>
        <v>1712.0882064723601</v>
      </c>
      <c r="E452" s="27">
        <f t="shared" ref="E452:H452" si="302">+$A444*E444/$J$37</f>
        <v>304.37123670619735</v>
      </c>
      <c r="F452" s="27">
        <f t="shared" si="302"/>
        <v>6848.3528258894403</v>
      </c>
      <c r="G452" s="27">
        <f t="shared" si="302"/>
        <v>6.8483528258894415</v>
      </c>
      <c r="H452" s="28">
        <f t="shared" si="302"/>
        <v>684.8352825889441</v>
      </c>
    </row>
    <row r="453" spans="1:8" x14ac:dyDescent="0.25">
      <c r="C453" s="20" t="s">
        <v>3</v>
      </c>
      <c r="D453" s="34">
        <f>+$A445*D445/$J$38</f>
        <v>639.76999873625687</v>
      </c>
      <c r="E453" s="27">
        <f t="shared" ref="E453:H453" si="303">+$A445*E445/$J$38</f>
        <v>163.78111967648175</v>
      </c>
      <c r="F453" s="27">
        <f t="shared" si="303"/>
        <v>2559.0799949450275</v>
      </c>
      <c r="G453" s="27">
        <f t="shared" si="303"/>
        <v>113.73688866422344</v>
      </c>
      <c r="H453" s="28">
        <f t="shared" si="303"/>
        <v>1023.6319979780109</v>
      </c>
    </row>
    <row r="454" spans="1:8" x14ac:dyDescent="0.25">
      <c r="C454" s="8" t="s">
        <v>4</v>
      </c>
      <c r="D454" s="35">
        <f>+$A446*D446/$J$39</f>
        <v>81.567997624726843</v>
      </c>
      <c r="E454" s="29">
        <f t="shared" ref="E454:H454" si="304">+$A446*E446/$J$39</f>
        <v>32.627199049890741</v>
      </c>
      <c r="F454" s="29">
        <f t="shared" si="304"/>
        <v>326.27199049890737</v>
      </c>
      <c r="G454" s="29">
        <f t="shared" si="304"/>
        <v>1.3050879619956295</v>
      </c>
      <c r="H454" s="30">
        <f t="shared" si="304"/>
        <v>3262.7199049890737</v>
      </c>
    </row>
    <row r="456" spans="1:8" x14ac:dyDescent="0.25">
      <c r="C456" s="9" t="s">
        <v>19</v>
      </c>
      <c r="D456" s="56">
        <f>+SUM(D450:D454)</f>
        <v>7750.5513595687935</v>
      </c>
      <c r="E456" s="56">
        <f t="shared" ref="E456:H456" si="305">+SUM(E450:E454)</f>
        <v>2312.5502773358689</v>
      </c>
      <c r="F456" s="56">
        <f t="shared" si="305"/>
        <v>11088.127535544199</v>
      </c>
      <c r="G456" s="56">
        <f t="shared" si="305"/>
        <v>123.27003727668931</v>
      </c>
      <c r="H456" s="57">
        <f t="shared" si="305"/>
        <v>5113.812725127671</v>
      </c>
    </row>
    <row r="457" spans="1:8" x14ac:dyDescent="0.25">
      <c r="C457" s="10" t="s">
        <v>5</v>
      </c>
      <c r="D457" s="58">
        <f>+$C$28*D456</f>
        <v>16992.718263809318</v>
      </c>
      <c r="E457" s="58">
        <f t="shared" ref="E457" si="306">+$C$28*E456</f>
        <v>5070.1574004986414</v>
      </c>
      <c r="F457" s="58">
        <f t="shared" ref="F457" si="307">+$C$28*F456</f>
        <v>24310.196596796908</v>
      </c>
      <c r="G457" s="58">
        <f t="shared" ref="G457" si="308">+$C$28*G456</f>
        <v>270.26374210474148</v>
      </c>
      <c r="H457" s="59">
        <f t="shared" ref="H457" si="309">+$C$28*H456</f>
        <v>11211.793182261046</v>
      </c>
    </row>
    <row r="458" spans="1:8" x14ac:dyDescent="0.25">
      <c r="A458" t="s">
        <v>29</v>
      </c>
    </row>
    <row r="461" spans="1:8" x14ac:dyDescent="0.25">
      <c r="C461" s="11" t="s">
        <v>11</v>
      </c>
      <c r="D461" s="18" t="s">
        <v>0</v>
      </c>
      <c r="E461" s="18" t="s">
        <v>1</v>
      </c>
      <c r="F461" s="18" t="s">
        <v>2</v>
      </c>
      <c r="G461" s="18" t="s">
        <v>3</v>
      </c>
      <c r="H461" s="19" t="s">
        <v>4</v>
      </c>
    </row>
    <row r="462" spans="1:8" x14ac:dyDescent="0.25">
      <c r="C462" s="20" t="s">
        <v>0</v>
      </c>
      <c r="D462" s="31">
        <f>+D425</f>
        <v>1.6</v>
      </c>
      <c r="E462" s="32">
        <f t="shared" ref="E462:H462" si="310">+E425</f>
        <v>0.2</v>
      </c>
      <c r="F462" s="32">
        <f t="shared" si="310"/>
        <v>0.2</v>
      </c>
      <c r="G462" s="32">
        <f t="shared" si="310"/>
        <v>2.5000000000000001E-2</v>
      </c>
      <c r="H462" s="33">
        <f t="shared" si="310"/>
        <v>2.5000000000000001E-2</v>
      </c>
    </row>
    <row r="463" spans="1:8" x14ac:dyDescent="0.25">
      <c r="C463" s="20" t="s">
        <v>1</v>
      </c>
      <c r="D463" s="34">
        <f t="shared" ref="D463:H463" si="311">+D426</f>
        <v>0.02</v>
      </c>
      <c r="E463" s="27">
        <f t="shared" si="311"/>
        <v>2.5</v>
      </c>
      <c r="F463" s="27">
        <f t="shared" si="311"/>
        <v>5.9259259259259256E-3</v>
      </c>
      <c r="G463" s="27">
        <f t="shared" si="311"/>
        <v>1.2800000000000001E-3</v>
      </c>
      <c r="H463" s="28">
        <f t="shared" si="311"/>
        <v>2.5000000000000001E-3</v>
      </c>
    </row>
    <row r="464" spans="1:8" x14ac:dyDescent="0.25">
      <c r="C464" s="20" t="s">
        <v>2</v>
      </c>
      <c r="D464" s="34">
        <f t="shared" ref="D464:H464" si="312">+D427</f>
        <v>0.2</v>
      </c>
      <c r="E464" s="27">
        <f t="shared" si="312"/>
        <v>5.9259259259259262E-2</v>
      </c>
      <c r="F464" s="27">
        <f t="shared" si="312"/>
        <v>1.6</v>
      </c>
      <c r="G464" s="27">
        <f t="shared" si="312"/>
        <v>0.2</v>
      </c>
      <c r="H464" s="28">
        <f t="shared" si="312"/>
        <v>0.2</v>
      </c>
    </row>
    <row r="465" spans="1:12" x14ac:dyDescent="0.25">
      <c r="C465" s="20" t="s">
        <v>3</v>
      </c>
      <c r="D465" s="34">
        <f t="shared" ref="D465:H465" si="313">+D428</f>
        <v>0</v>
      </c>
      <c r="E465" s="27">
        <f t="shared" si="313"/>
        <v>0</v>
      </c>
      <c r="F465" s="27">
        <f t="shared" si="313"/>
        <v>0</v>
      </c>
      <c r="G465" s="27">
        <f t="shared" si="313"/>
        <v>0</v>
      </c>
      <c r="H465" s="28">
        <f t="shared" si="313"/>
        <v>0</v>
      </c>
    </row>
    <row r="466" spans="1:12" x14ac:dyDescent="0.25">
      <c r="C466" s="8" t="s">
        <v>4</v>
      </c>
      <c r="D466" s="35">
        <f t="shared" ref="D466:H466" si="314">+D429</f>
        <v>1.2500000000000001E-2</v>
      </c>
      <c r="E466" s="29">
        <f t="shared" si="314"/>
        <v>1.2500000000000001E-2</v>
      </c>
      <c r="F466" s="29">
        <f t="shared" si="314"/>
        <v>0.1</v>
      </c>
      <c r="G466" s="29">
        <f t="shared" si="314"/>
        <v>0.1</v>
      </c>
      <c r="H466" s="30">
        <f t="shared" si="314"/>
        <v>12.5</v>
      </c>
    </row>
    <row r="468" spans="1:12" x14ac:dyDescent="0.25">
      <c r="C468" t="s">
        <v>24</v>
      </c>
      <c r="D468" s="4">
        <f>+SUM(D462:D466)</f>
        <v>1.8325</v>
      </c>
      <c r="E468" s="4">
        <f t="shared" ref="E468:H468" si="315">+SUM(E462:E466)</f>
        <v>2.7717592592592597</v>
      </c>
      <c r="F468" s="4">
        <f t="shared" si="315"/>
        <v>1.905925925925926</v>
      </c>
      <c r="G468" s="4">
        <f t="shared" si="315"/>
        <v>0.32628000000000001</v>
      </c>
      <c r="H468" s="4">
        <f t="shared" si="315"/>
        <v>12.727499999999999</v>
      </c>
    </row>
    <row r="470" spans="1:12" x14ac:dyDescent="0.25">
      <c r="C470" s="11" t="s">
        <v>26</v>
      </c>
      <c r="D470" s="18" t="s">
        <v>0</v>
      </c>
      <c r="E470" s="18" t="s">
        <v>1</v>
      </c>
      <c r="F470" s="18" t="s">
        <v>2</v>
      </c>
      <c r="G470" s="18" t="s">
        <v>3</v>
      </c>
      <c r="H470" s="19" t="s">
        <v>4</v>
      </c>
      <c r="J470" s="40" t="s">
        <v>27</v>
      </c>
      <c r="L470" s="40" t="s">
        <v>32</v>
      </c>
    </row>
    <row r="471" spans="1:12" x14ac:dyDescent="0.25">
      <c r="C471" s="20" t="s">
        <v>0</v>
      </c>
      <c r="D471" s="31">
        <f>+$C$29*D457*D462/D468</f>
        <v>4290.1453431534237</v>
      </c>
      <c r="E471" s="32">
        <f t="shared" ref="E471:H471" si="316">+$C$29*E457*E462/E468</f>
        <v>105.7862153709944</v>
      </c>
      <c r="F471" s="32">
        <f t="shared" si="316"/>
        <v>737.64193476858361</v>
      </c>
      <c r="G471" s="32">
        <f t="shared" si="316"/>
        <v>5.9878441778458029</v>
      </c>
      <c r="H471" s="33">
        <f t="shared" si="316"/>
        <v>6.3680304334430273</v>
      </c>
      <c r="J471" s="38">
        <f>+SUM(D471:H471)</f>
        <v>5145.9293679042903</v>
      </c>
      <c r="L471" s="38">
        <f>+J471-J434</f>
        <v>11.371182782394499</v>
      </c>
    </row>
    <row r="472" spans="1:12" x14ac:dyDescent="0.25">
      <c r="C472" s="20" t="s">
        <v>1</v>
      </c>
      <c r="D472" s="34">
        <f>+$C$29*D457*D463/D468</f>
        <v>53.626816789417795</v>
      </c>
      <c r="E472" s="27">
        <f t="shared" ref="E472:H472" si="317">+$C$29*E457*E463/E468</f>
        <v>1322.3276921374299</v>
      </c>
      <c r="F472" s="27">
        <f t="shared" si="317"/>
        <v>21.856057326476549</v>
      </c>
      <c r="G472" s="27">
        <f t="shared" si="317"/>
        <v>0.30657762190570514</v>
      </c>
      <c r="H472" s="28">
        <f t="shared" si="317"/>
        <v>0.63680304334430271</v>
      </c>
      <c r="J472" s="38">
        <f>+SUM(D472:H472)</f>
        <v>1398.7539469185742</v>
      </c>
      <c r="L472" s="38">
        <f t="shared" ref="L472:L475" si="318">+J472-J435</f>
        <v>5.9882817946759133</v>
      </c>
    </row>
    <row r="473" spans="1:12" x14ac:dyDescent="0.25">
      <c r="C473" s="20" t="s">
        <v>2</v>
      </c>
      <c r="D473" s="34">
        <f>+$C$29*D457*D464/D468</f>
        <v>536.26816789417796</v>
      </c>
      <c r="E473" s="27">
        <f t="shared" ref="E473:H473" si="319">+$C$29*E457*E464/E468</f>
        <v>31.344063813627972</v>
      </c>
      <c r="F473" s="27">
        <f t="shared" si="319"/>
        <v>5901.1354781486689</v>
      </c>
      <c r="G473" s="27">
        <f t="shared" si="319"/>
        <v>47.902753422766423</v>
      </c>
      <c r="H473" s="28">
        <f t="shared" si="319"/>
        <v>50.944243467544219</v>
      </c>
      <c r="J473" s="38">
        <f>+SUM(D473:H473)</f>
        <v>6567.5947067467851</v>
      </c>
      <c r="L473" s="38">
        <f t="shared" si="318"/>
        <v>11.098802263952166</v>
      </c>
    </row>
    <row r="474" spans="1:12" x14ac:dyDescent="0.25">
      <c r="C474" s="20" t="s">
        <v>3</v>
      </c>
      <c r="D474" s="34">
        <f>+$C$29*D457*D465/D468</f>
        <v>0</v>
      </c>
      <c r="E474" s="27">
        <f t="shared" ref="E474:H474" si="320">+$C$29*E457*E465/E468</f>
        <v>0</v>
      </c>
      <c r="F474" s="27">
        <f t="shared" si="320"/>
        <v>0</v>
      </c>
      <c r="G474" s="27">
        <f t="shared" si="320"/>
        <v>0</v>
      </c>
      <c r="H474" s="28">
        <f t="shared" si="320"/>
        <v>0</v>
      </c>
      <c r="J474" s="38">
        <f>+SUM(D474:H474)</f>
        <v>0</v>
      </c>
      <c r="L474" s="38">
        <f t="shared" si="318"/>
        <v>0</v>
      </c>
    </row>
    <row r="475" spans="1:12" x14ac:dyDescent="0.25">
      <c r="C475" s="8" t="s">
        <v>4</v>
      </c>
      <c r="D475" s="35">
        <f>+$C$29*D457*D466/D468</f>
        <v>33.516760493386123</v>
      </c>
      <c r="E475" s="29">
        <f t="shared" ref="E475:H475" si="321">+$C$29*E457*E466/E468</f>
        <v>6.6116384606871499</v>
      </c>
      <c r="F475" s="29">
        <f t="shared" si="321"/>
        <v>368.82096738429181</v>
      </c>
      <c r="G475" s="29">
        <f t="shared" si="321"/>
        <v>23.951376711383212</v>
      </c>
      <c r="H475" s="30">
        <f t="shared" si="321"/>
        <v>3184.0152167215133</v>
      </c>
      <c r="J475" s="39">
        <f>+SUM(D475:H475)</f>
        <v>3616.9159597712614</v>
      </c>
      <c r="L475" s="39">
        <f t="shared" si="318"/>
        <v>12.423779646667299</v>
      </c>
    </row>
    <row r="476" spans="1:12" x14ac:dyDescent="0.25">
      <c r="A476" t="s">
        <v>42</v>
      </c>
    </row>
    <row r="477" spans="1:12" x14ac:dyDescent="0.25">
      <c r="A477" t="s">
        <v>28</v>
      </c>
    </row>
    <row r="478" spans="1:12" x14ac:dyDescent="0.25">
      <c r="A478" t="s">
        <v>6</v>
      </c>
      <c r="C478" s="11" t="s">
        <v>11</v>
      </c>
      <c r="D478" s="18" t="s">
        <v>0</v>
      </c>
      <c r="E478" s="18" t="s">
        <v>1</v>
      </c>
      <c r="F478" s="18" t="s">
        <v>2</v>
      </c>
      <c r="G478" s="18" t="s">
        <v>3</v>
      </c>
      <c r="H478" s="19" t="s">
        <v>4</v>
      </c>
      <c r="J478" s="40" t="s">
        <v>12</v>
      </c>
    </row>
    <row r="479" spans="1:12" x14ac:dyDescent="0.25">
      <c r="A479" s="3">
        <f>+J471+A$35</f>
        <v>7145.9293679042903</v>
      </c>
      <c r="C479" s="20" t="s">
        <v>0</v>
      </c>
      <c r="D479" s="31">
        <f>+D442</f>
        <v>20</v>
      </c>
      <c r="E479" s="32">
        <f t="shared" ref="E479:H479" si="322">+E442</f>
        <v>2</v>
      </c>
      <c r="F479" s="32">
        <f t="shared" si="322"/>
        <v>5</v>
      </c>
      <c r="G479" s="32">
        <f t="shared" si="322"/>
        <v>5.0000000000000001E-3</v>
      </c>
      <c r="H479" s="33">
        <f t="shared" si="322"/>
        <v>0.5</v>
      </c>
      <c r="J479" s="36">
        <f>+SUM(D479:H479)</f>
        <v>27.504999999999999</v>
      </c>
    </row>
    <row r="480" spans="1:12" x14ac:dyDescent="0.25">
      <c r="A480" s="3">
        <f>+J472+A$36</f>
        <v>1498.7539469185742</v>
      </c>
      <c r="C480" s="20" t="s">
        <v>1</v>
      </c>
      <c r="D480" s="34">
        <f t="shared" ref="D480:H480" si="323">+D443</f>
        <v>5</v>
      </c>
      <c r="E480" s="27">
        <f t="shared" si="323"/>
        <v>50</v>
      </c>
      <c r="F480" s="27">
        <f t="shared" si="323"/>
        <v>2.2222222222222223</v>
      </c>
      <c r="G480" s="27">
        <f t="shared" si="323"/>
        <v>3.2000000000000002E-3</v>
      </c>
      <c r="H480" s="28">
        <f t="shared" si="323"/>
        <v>0.5</v>
      </c>
      <c r="J480" s="36">
        <f>+SUM(D480:H480)</f>
        <v>57.725422222222221</v>
      </c>
    </row>
    <row r="481" spans="1:10" x14ac:dyDescent="0.25">
      <c r="A481" s="3">
        <f>+J473+A$37</f>
        <v>9567.594706746786</v>
      </c>
      <c r="C481" s="20" t="s">
        <v>2</v>
      </c>
      <c r="D481" s="34">
        <f t="shared" ref="D481:H481" si="324">+D444</f>
        <v>5</v>
      </c>
      <c r="E481" s="27">
        <f t="shared" si="324"/>
        <v>0.88888888888888884</v>
      </c>
      <c r="F481" s="27">
        <f t="shared" si="324"/>
        <v>20</v>
      </c>
      <c r="G481" s="27">
        <f t="shared" si="324"/>
        <v>0.02</v>
      </c>
      <c r="H481" s="28">
        <f t="shared" si="324"/>
        <v>2</v>
      </c>
      <c r="J481" s="36">
        <f>+SUM(D481:H481)</f>
        <v>27.908888888888889</v>
      </c>
    </row>
    <row r="482" spans="1:10" x14ac:dyDescent="0.25">
      <c r="A482" s="3">
        <f>+J474+A$38</f>
        <v>4500</v>
      </c>
      <c r="C482" s="20" t="s">
        <v>3</v>
      </c>
      <c r="D482" s="34">
        <f t="shared" ref="D482:H482" si="325">+D445</f>
        <v>1.25</v>
      </c>
      <c r="E482" s="27">
        <f t="shared" si="325"/>
        <v>0.32</v>
      </c>
      <c r="F482" s="27">
        <f t="shared" si="325"/>
        <v>5</v>
      </c>
      <c r="G482" s="27">
        <f t="shared" si="325"/>
        <v>0.22222222222222221</v>
      </c>
      <c r="H482" s="28">
        <f t="shared" si="325"/>
        <v>2</v>
      </c>
      <c r="J482" s="36">
        <f>+SUM(D482:H482)</f>
        <v>8.7922222222222217</v>
      </c>
    </row>
    <row r="483" spans="1:10" x14ac:dyDescent="0.25">
      <c r="A483" s="3">
        <f>+J475+A$39</f>
        <v>3716.9159597712614</v>
      </c>
      <c r="C483" s="8" t="s">
        <v>4</v>
      </c>
      <c r="D483" s="35">
        <f t="shared" ref="D483:H483" si="326">+D446</f>
        <v>1.25</v>
      </c>
      <c r="E483" s="29">
        <f t="shared" si="326"/>
        <v>0.5</v>
      </c>
      <c r="F483" s="29">
        <f t="shared" si="326"/>
        <v>5</v>
      </c>
      <c r="G483" s="29">
        <f t="shared" si="326"/>
        <v>0.02</v>
      </c>
      <c r="H483" s="30">
        <f t="shared" si="326"/>
        <v>50</v>
      </c>
      <c r="J483" s="37">
        <f>+SUM(D483:H483)</f>
        <v>56.769999999999996</v>
      </c>
    </row>
    <row r="484" spans="1:10" x14ac:dyDescent="0.25">
      <c r="J484" s="5"/>
    </row>
    <row r="485" spans="1:10" x14ac:dyDescent="0.25">
      <c r="J485" s="5"/>
    </row>
    <row r="486" spans="1:10" x14ac:dyDescent="0.25">
      <c r="C486" s="11" t="s">
        <v>25</v>
      </c>
      <c r="D486" s="18" t="s">
        <v>0</v>
      </c>
      <c r="E486" s="18" t="s">
        <v>1</v>
      </c>
      <c r="F486" s="18" t="s">
        <v>2</v>
      </c>
      <c r="G486" s="18" t="s">
        <v>3</v>
      </c>
      <c r="H486" s="19" t="s">
        <v>4</v>
      </c>
    </row>
    <row r="487" spans="1:10" x14ac:dyDescent="0.25">
      <c r="C487" s="20" t="s">
        <v>0</v>
      </c>
      <c r="D487" s="31">
        <f>+$A479*D479/$J$35</f>
        <v>5196.0947957857052</v>
      </c>
      <c r="E487" s="32">
        <f t="shared" ref="E487:H487" si="327">+$A479*E479/$J$35</f>
        <v>519.60947957857047</v>
      </c>
      <c r="F487" s="32">
        <f t="shared" si="327"/>
        <v>1299.0236989464263</v>
      </c>
      <c r="G487" s="32">
        <f t="shared" si="327"/>
        <v>1.2990236989464261</v>
      </c>
      <c r="H487" s="33">
        <f t="shared" si="327"/>
        <v>129.90236989464262</v>
      </c>
    </row>
    <row r="488" spans="1:10" x14ac:dyDescent="0.25">
      <c r="C488" s="20" t="s">
        <v>1</v>
      </c>
      <c r="D488" s="34">
        <f>+$A480*D480/$J$36</f>
        <v>129.81749541379773</v>
      </c>
      <c r="E488" s="27">
        <f t="shared" ref="E488:H488" si="328">+$A480*E480/$J$36</f>
        <v>1298.1749541379775</v>
      </c>
      <c r="F488" s="27">
        <f t="shared" si="328"/>
        <v>57.696664628354554</v>
      </c>
      <c r="G488" s="27">
        <f t="shared" si="328"/>
        <v>8.3083197064830555E-2</v>
      </c>
      <c r="H488" s="28">
        <f t="shared" si="328"/>
        <v>12.981749541379774</v>
      </c>
    </row>
    <row r="489" spans="1:10" x14ac:dyDescent="0.25">
      <c r="C489" s="20" t="s">
        <v>2</v>
      </c>
      <c r="D489" s="34">
        <f>+$A481*D481/$J$37</f>
        <v>1714.0766056358204</v>
      </c>
      <c r="E489" s="27">
        <f t="shared" ref="E489:H489" si="329">+$A481*E481/$J$37</f>
        <v>304.72472989081251</v>
      </c>
      <c r="F489" s="27">
        <f t="shared" si="329"/>
        <v>6856.3064225432818</v>
      </c>
      <c r="G489" s="27">
        <f t="shared" si="329"/>
        <v>6.8563064225432813</v>
      </c>
      <c r="H489" s="28">
        <f t="shared" si="329"/>
        <v>685.63064225432811</v>
      </c>
    </row>
    <row r="490" spans="1:10" x14ac:dyDescent="0.25">
      <c r="C490" s="20" t="s">
        <v>3</v>
      </c>
      <c r="D490" s="34">
        <f>+$A482*D482/$J$38</f>
        <v>639.76999873625687</v>
      </c>
      <c r="E490" s="27">
        <f t="shared" ref="E490:H490" si="330">+$A482*E482/$J$38</f>
        <v>163.78111967648175</v>
      </c>
      <c r="F490" s="27">
        <f t="shared" si="330"/>
        <v>2559.0799949450275</v>
      </c>
      <c r="G490" s="27">
        <f t="shared" si="330"/>
        <v>113.73688866422344</v>
      </c>
      <c r="H490" s="28">
        <f t="shared" si="330"/>
        <v>1023.6319979780109</v>
      </c>
    </row>
    <row r="491" spans="1:10" x14ac:dyDescent="0.25">
      <c r="C491" s="8" t="s">
        <v>4</v>
      </c>
      <c r="D491" s="35">
        <f>+$A483*D483/$J$39</f>
        <v>81.841552751701201</v>
      </c>
      <c r="E491" s="29">
        <f t="shared" ref="E491:H491" si="331">+$A483*E483/$J$39</f>
        <v>32.73662110068048</v>
      </c>
      <c r="F491" s="29">
        <f t="shared" si="331"/>
        <v>327.3662110068048</v>
      </c>
      <c r="G491" s="29">
        <f t="shared" si="331"/>
        <v>1.3094648440272192</v>
      </c>
      <c r="H491" s="30">
        <f t="shared" si="331"/>
        <v>3273.6621100680482</v>
      </c>
    </row>
    <row r="493" spans="1:10" x14ac:dyDescent="0.25">
      <c r="C493" s="9" t="s">
        <v>19</v>
      </c>
      <c r="D493" s="56">
        <f>+SUM(D487:D491)</f>
        <v>7761.6004483232809</v>
      </c>
      <c r="E493" s="56">
        <f t="shared" ref="E493:H493" si="332">+SUM(E487:E491)</f>
        <v>2319.0269043845228</v>
      </c>
      <c r="F493" s="56">
        <f t="shared" si="332"/>
        <v>11099.472992069894</v>
      </c>
      <c r="G493" s="56">
        <f t="shared" si="332"/>
        <v>123.2847668268052</v>
      </c>
      <c r="H493" s="57">
        <f t="shared" si="332"/>
        <v>5125.8088697364092</v>
      </c>
    </row>
    <row r="494" spans="1:10" x14ac:dyDescent="0.25">
      <c r="C494" s="10" t="s">
        <v>5</v>
      </c>
      <c r="D494" s="58">
        <f>+$C$28*D493</f>
        <v>17016.9428697201</v>
      </c>
      <c r="E494" s="58">
        <f t="shared" ref="E494" si="333">+$C$28*E493</f>
        <v>5084.3570998015393</v>
      </c>
      <c r="F494" s="58">
        <f t="shared" ref="F494" si="334">+$C$28*F493</f>
        <v>24335.07097506645</v>
      </c>
      <c r="G494" s="58">
        <f t="shared" ref="G494" si="335">+$C$28*G493</f>
        <v>270.29603594858048</v>
      </c>
      <c r="H494" s="59">
        <f t="shared" ref="H494" si="336">+$C$28*H493</f>
        <v>11238.094163459826</v>
      </c>
    </row>
    <row r="495" spans="1:10" x14ac:dyDescent="0.25">
      <c r="A495" t="s">
        <v>29</v>
      </c>
    </row>
    <row r="498" spans="3:12" x14ac:dyDescent="0.25">
      <c r="C498" s="11" t="s">
        <v>11</v>
      </c>
      <c r="D498" s="18" t="s">
        <v>0</v>
      </c>
      <c r="E498" s="18" t="s">
        <v>1</v>
      </c>
      <c r="F498" s="18" t="s">
        <v>2</v>
      </c>
      <c r="G498" s="18" t="s">
        <v>3</v>
      </c>
      <c r="H498" s="19" t="s">
        <v>4</v>
      </c>
    </row>
    <row r="499" spans="3:12" x14ac:dyDescent="0.25">
      <c r="C499" s="20" t="s">
        <v>0</v>
      </c>
      <c r="D499" s="31">
        <f>+D462</f>
        <v>1.6</v>
      </c>
      <c r="E499" s="32">
        <f t="shared" ref="E499:H499" si="337">+E462</f>
        <v>0.2</v>
      </c>
      <c r="F499" s="32">
        <f t="shared" si="337"/>
        <v>0.2</v>
      </c>
      <c r="G499" s="32">
        <f t="shared" si="337"/>
        <v>2.5000000000000001E-2</v>
      </c>
      <c r="H499" s="33">
        <f t="shared" si="337"/>
        <v>2.5000000000000001E-2</v>
      </c>
    </row>
    <row r="500" spans="3:12" x14ac:dyDescent="0.25">
      <c r="C500" s="20" t="s">
        <v>1</v>
      </c>
      <c r="D500" s="34">
        <f t="shared" ref="D500:H500" si="338">+D463</f>
        <v>0.02</v>
      </c>
      <c r="E500" s="27">
        <f t="shared" si="338"/>
        <v>2.5</v>
      </c>
      <c r="F500" s="27">
        <f t="shared" si="338"/>
        <v>5.9259259259259256E-3</v>
      </c>
      <c r="G500" s="27">
        <f t="shared" si="338"/>
        <v>1.2800000000000001E-3</v>
      </c>
      <c r="H500" s="28">
        <f t="shared" si="338"/>
        <v>2.5000000000000001E-3</v>
      </c>
    </row>
    <row r="501" spans="3:12" x14ac:dyDescent="0.25">
      <c r="C501" s="20" t="s">
        <v>2</v>
      </c>
      <c r="D501" s="34">
        <f t="shared" ref="D501:H501" si="339">+D464</f>
        <v>0.2</v>
      </c>
      <c r="E501" s="27">
        <f t="shared" si="339"/>
        <v>5.9259259259259262E-2</v>
      </c>
      <c r="F501" s="27">
        <f t="shared" si="339"/>
        <v>1.6</v>
      </c>
      <c r="G501" s="27">
        <f t="shared" si="339"/>
        <v>0.2</v>
      </c>
      <c r="H501" s="28">
        <f t="shared" si="339"/>
        <v>0.2</v>
      </c>
    </row>
    <row r="502" spans="3:12" x14ac:dyDescent="0.25">
      <c r="C502" s="20" t="s">
        <v>3</v>
      </c>
      <c r="D502" s="34">
        <f t="shared" ref="D502:H502" si="340">+D465</f>
        <v>0</v>
      </c>
      <c r="E502" s="27">
        <f t="shared" si="340"/>
        <v>0</v>
      </c>
      <c r="F502" s="27">
        <f t="shared" si="340"/>
        <v>0</v>
      </c>
      <c r="G502" s="27">
        <f t="shared" si="340"/>
        <v>0</v>
      </c>
      <c r="H502" s="28">
        <f t="shared" si="340"/>
        <v>0</v>
      </c>
    </row>
    <row r="503" spans="3:12" x14ac:dyDescent="0.25">
      <c r="C503" s="8" t="s">
        <v>4</v>
      </c>
      <c r="D503" s="35">
        <f t="shared" ref="D503:H503" si="341">+D466</f>
        <v>1.2500000000000001E-2</v>
      </c>
      <c r="E503" s="29">
        <f t="shared" si="341"/>
        <v>1.2500000000000001E-2</v>
      </c>
      <c r="F503" s="29">
        <f t="shared" si="341"/>
        <v>0.1</v>
      </c>
      <c r="G503" s="29">
        <f t="shared" si="341"/>
        <v>0.1</v>
      </c>
      <c r="H503" s="30">
        <f t="shared" si="341"/>
        <v>12.5</v>
      </c>
    </row>
    <row r="505" spans="3:12" x14ac:dyDescent="0.25">
      <c r="C505" t="s">
        <v>24</v>
      </c>
      <c r="D505" s="4">
        <f>+SUM(D499:D503)</f>
        <v>1.8325</v>
      </c>
      <c r="E505" s="4">
        <f t="shared" ref="E505:H505" si="342">+SUM(E499:E503)</f>
        <v>2.7717592592592597</v>
      </c>
      <c r="F505" s="4">
        <f t="shared" si="342"/>
        <v>1.905925925925926</v>
      </c>
      <c r="G505" s="4">
        <f t="shared" si="342"/>
        <v>0.32628000000000001</v>
      </c>
      <c r="H505" s="4">
        <f t="shared" si="342"/>
        <v>12.727499999999999</v>
      </c>
    </row>
    <row r="507" spans="3:12" x14ac:dyDescent="0.25">
      <c r="C507" s="11" t="s">
        <v>26</v>
      </c>
      <c r="D507" s="18" t="s">
        <v>0</v>
      </c>
      <c r="E507" s="18" t="s">
        <v>1</v>
      </c>
      <c r="F507" s="18" t="s">
        <v>2</v>
      </c>
      <c r="G507" s="18" t="s">
        <v>3</v>
      </c>
      <c r="H507" s="19" t="s">
        <v>4</v>
      </c>
      <c r="J507" s="40" t="s">
        <v>27</v>
      </c>
      <c r="L507" s="40" t="s">
        <v>32</v>
      </c>
    </row>
    <row r="508" spans="3:12" x14ac:dyDescent="0.25">
      <c r="C508" s="20" t="s">
        <v>0</v>
      </c>
      <c r="D508" s="31">
        <f>+$C$29*D494*D499/D505</f>
        <v>4296.2613205164571</v>
      </c>
      <c r="E508" s="32">
        <f t="shared" ref="E508:H508" si="343">+$C$29*E494*E499/E505</f>
        <v>106.08248476265311</v>
      </c>
      <c r="F508" s="32">
        <f t="shared" si="343"/>
        <v>738.39669561306516</v>
      </c>
      <c r="G508" s="32">
        <f t="shared" si="343"/>
        <v>5.988559665995659</v>
      </c>
      <c r="H508" s="33">
        <f t="shared" si="343"/>
        <v>6.3829687618603081</v>
      </c>
      <c r="J508" s="38">
        <f>+SUM(D508:H508)</f>
        <v>5153.1120293200311</v>
      </c>
      <c r="L508" s="38">
        <f>+J508-J471</f>
        <v>7.1826614157407676</v>
      </c>
    </row>
    <row r="509" spans="3:12" x14ac:dyDescent="0.25">
      <c r="C509" s="20" t="s">
        <v>1</v>
      </c>
      <c r="D509" s="34">
        <f>+$C$29*D494*D500/D505</f>
        <v>53.703266506455719</v>
      </c>
      <c r="E509" s="27">
        <f t="shared" ref="E509:H509" si="344">+$C$29*E494*E500/E505</f>
        <v>1326.0310595331639</v>
      </c>
      <c r="F509" s="27">
        <f t="shared" si="344"/>
        <v>21.878420610757484</v>
      </c>
      <c r="G509" s="27">
        <f t="shared" si="344"/>
        <v>0.30661425489897776</v>
      </c>
      <c r="H509" s="28">
        <f t="shared" si="344"/>
        <v>0.63829687618603059</v>
      </c>
      <c r="J509" s="38">
        <f>+SUM(D509:H509)</f>
        <v>1402.5576577814622</v>
      </c>
      <c r="L509" s="38">
        <f t="shared" ref="L509:L512" si="345">+J509-J472</f>
        <v>3.8037108628880105</v>
      </c>
    </row>
    <row r="510" spans="3:12" x14ac:dyDescent="0.25">
      <c r="C510" s="20" t="s">
        <v>2</v>
      </c>
      <c r="D510" s="34">
        <f>+$C$29*D494*D501/D505</f>
        <v>537.03266506455714</v>
      </c>
      <c r="E510" s="27">
        <f t="shared" ref="E510:H510" si="346">+$C$29*E494*E501/E505</f>
        <v>31.431847337082406</v>
      </c>
      <c r="F510" s="27">
        <f t="shared" si="346"/>
        <v>5907.1735649045213</v>
      </c>
      <c r="G510" s="27">
        <f t="shared" si="346"/>
        <v>47.908477327965272</v>
      </c>
      <c r="H510" s="28">
        <f t="shared" si="346"/>
        <v>51.063750094882465</v>
      </c>
      <c r="J510" s="38">
        <f>+SUM(D510:H510)</f>
        <v>6574.6103047290089</v>
      </c>
      <c r="L510" s="38">
        <f t="shared" si="345"/>
        <v>7.0155979822238805</v>
      </c>
    </row>
    <row r="511" spans="3:12" x14ac:dyDescent="0.25">
      <c r="C511" s="20" t="s">
        <v>3</v>
      </c>
      <c r="D511" s="34">
        <f>+$C$29*D494*D502/D505</f>
        <v>0</v>
      </c>
      <c r="E511" s="27">
        <f t="shared" ref="E511:H511" si="347">+$C$29*E494*E502/E505</f>
        <v>0</v>
      </c>
      <c r="F511" s="27">
        <f t="shared" si="347"/>
        <v>0</v>
      </c>
      <c r="G511" s="27">
        <f t="shared" si="347"/>
        <v>0</v>
      </c>
      <c r="H511" s="28">
        <f t="shared" si="347"/>
        <v>0</v>
      </c>
      <c r="J511" s="38">
        <f>+SUM(D511:H511)</f>
        <v>0</v>
      </c>
      <c r="L511" s="38">
        <f t="shared" si="345"/>
        <v>0</v>
      </c>
    </row>
    <row r="512" spans="3:12" x14ac:dyDescent="0.25">
      <c r="C512" s="8" t="s">
        <v>4</v>
      </c>
      <c r="D512" s="35">
        <f>+$C$29*D494*D503/D505</f>
        <v>33.564541566534821</v>
      </c>
      <c r="E512" s="29">
        <f t="shared" ref="E512:H512" si="348">+$C$29*E494*E503/E505</f>
        <v>6.6301552976658193</v>
      </c>
      <c r="F512" s="29">
        <f t="shared" si="348"/>
        <v>369.19834780653258</v>
      </c>
      <c r="G512" s="29">
        <f t="shared" si="348"/>
        <v>23.954238663982636</v>
      </c>
      <c r="H512" s="30">
        <f t="shared" si="348"/>
        <v>3191.4843809301533</v>
      </c>
      <c r="J512" s="39">
        <f>+SUM(D512:H512)</f>
        <v>3624.8316642648692</v>
      </c>
      <c r="L512" s="39">
        <f t="shared" si="345"/>
        <v>7.9157044936077909</v>
      </c>
    </row>
    <row r="513" spans="1:10" x14ac:dyDescent="0.25">
      <c r="A513" t="s">
        <v>43</v>
      </c>
    </row>
    <row r="514" spans="1:10" x14ac:dyDescent="0.25">
      <c r="A514" t="s">
        <v>28</v>
      </c>
    </row>
    <row r="515" spans="1:10" x14ac:dyDescent="0.25">
      <c r="A515" t="s">
        <v>6</v>
      </c>
      <c r="C515" s="11" t="s">
        <v>11</v>
      </c>
      <c r="D515" s="18" t="s">
        <v>0</v>
      </c>
      <c r="E515" s="18" t="s">
        <v>1</v>
      </c>
      <c r="F515" s="18" t="s">
        <v>2</v>
      </c>
      <c r="G515" s="18" t="s">
        <v>3</v>
      </c>
      <c r="H515" s="19" t="s">
        <v>4</v>
      </c>
      <c r="J515" s="40" t="s">
        <v>12</v>
      </c>
    </row>
    <row r="516" spans="1:10" x14ac:dyDescent="0.25">
      <c r="A516" s="3">
        <f>+J508+A$35</f>
        <v>7153.1120293200311</v>
      </c>
      <c r="C516" s="20" t="s">
        <v>0</v>
      </c>
      <c r="D516" s="31">
        <f>+D479</f>
        <v>20</v>
      </c>
      <c r="E516" s="32">
        <f t="shared" ref="E516:H516" si="349">+E479</f>
        <v>2</v>
      </c>
      <c r="F516" s="32">
        <f t="shared" si="349"/>
        <v>5</v>
      </c>
      <c r="G516" s="32">
        <f t="shared" si="349"/>
        <v>5.0000000000000001E-3</v>
      </c>
      <c r="H516" s="33">
        <f t="shared" si="349"/>
        <v>0.5</v>
      </c>
      <c r="J516" s="36">
        <f>+SUM(D516:H516)</f>
        <v>27.504999999999999</v>
      </c>
    </row>
    <row r="517" spans="1:10" x14ac:dyDescent="0.25">
      <c r="A517" s="3">
        <f>+J509+A$36</f>
        <v>1502.5576577814622</v>
      </c>
      <c r="C517" s="20" t="s">
        <v>1</v>
      </c>
      <c r="D517" s="34">
        <f t="shared" ref="D517:H517" si="350">+D480</f>
        <v>5</v>
      </c>
      <c r="E517" s="27">
        <f t="shared" si="350"/>
        <v>50</v>
      </c>
      <c r="F517" s="27">
        <f t="shared" si="350"/>
        <v>2.2222222222222223</v>
      </c>
      <c r="G517" s="27">
        <f t="shared" si="350"/>
        <v>3.2000000000000002E-3</v>
      </c>
      <c r="H517" s="28">
        <f t="shared" si="350"/>
        <v>0.5</v>
      </c>
      <c r="J517" s="36">
        <f>+SUM(D517:H517)</f>
        <v>57.725422222222221</v>
      </c>
    </row>
    <row r="518" spans="1:10" x14ac:dyDescent="0.25">
      <c r="A518" s="3">
        <f>+J510+A$37</f>
        <v>9574.6103047290089</v>
      </c>
      <c r="C518" s="20" t="s">
        <v>2</v>
      </c>
      <c r="D518" s="34">
        <f t="shared" ref="D518:H518" si="351">+D481</f>
        <v>5</v>
      </c>
      <c r="E518" s="27">
        <f t="shared" si="351"/>
        <v>0.88888888888888884</v>
      </c>
      <c r="F518" s="27">
        <f t="shared" si="351"/>
        <v>20</v>
      </c>
      <c r="G518" s="27">
        <f t="shared" si="351"/>
        <v>0.02</v>
      </c>
      <c r="H518" s="28">
        <f t="shared" si="351"/>
        <v>2</v>
      </c>
      <c r="J518" s="36">
        <f>+SUM(D518:H518)</f>
        <v>27.908888888888889</v>
      </c>
    </row>
    <row r="519" spans="1:10" x14ac:dyDescent="0.25">
      <c r="A519" s="3">
        <f>+J511+A$38</f>
        <v>4500</v>
      </c>
      <c r="C519" s="20" t="s">
        <v>3</v>
      </c>
      <c r="D519" s="34">
        <f t="shared" ref="D519:H519" si="352">+D482</f>
        <v>1.25</v>
      </c>
      <c r="E519" s="27">
        <f t="shared" si="352"/>
        <v>0.32</v>
      </c>
      <c r="F519" s="27">
        <f t="shared" si="352"/>
        <v>5</v>
      </c>
      <c r="G519" s="27">
        <f t="shared" si="352"/>
        <v>0.22222222222222221</v>
      </c>
      <c r="H519" s="28">
        <f t="shared" si="352"/>
        <v>2</v>
      </c>
      <c r="J519" s="36">
        <f>+SUM(D519:H519)</f>
        <v>8.7922222222222217</v>
      </c>
    </row>
    <row r="520" spans="1:10" x14ac:dyDescent="0.25">
      <c r="A520" s="3">
        <f>+J512+A$39</f>
        <v>3724.8316642648692</v>
      </c>
      <c r="C520" s="8" t="s">
        <v>4</v>
      </c>
      <c r="D520" s="35">
        <f t="shared" ref="D520:H520" si="353">+D483</f>
        <v>1.25</v>
      </c>
      <c r="E520" s="29">
        <f t="shared" si="353"/>
        <v>0.5</v>
      </c>
      <c r="F520" s="29">
        <f t="shared" si="353"/>
        <v>5</v>
      </c>
      <c r="G520" s="29">
        <f t="shared" si="353"/>
        <v>0.02</v>
      </c>
      <c r="H520" s="30">
        <f t="shared" si="353"/>
        <v>50</v>
      </c>
      <c r="J520" s="37">
        <f>+SUM(D520:H520)</f>
        <v>56.769999999999996</v>
      </c>
    </row>
    <row r="521" spans="1:10" x14ac:dyDescent="0.25">
      <c r="J521" s="5"/>
    </row>
    <row r="522" spans="1:10" x14ac:dyDescent="0.25">
      <c r="J522" s="5"/>
    </row>
    <row r="523" spans="1:10" x14ac:dyDescent="0.25">
      <c r="C523" s="11" t="s">
        <v>25</v>
      </c>
      <c r="D523" s="18" t="s">
        <v>0</v>
      </c>
      <c r="E523" s="18" t="s">
        <v>1</v>
      </c>
      <c r="F523" s="18" t="s">
        <v>2</v>
      </c>
      <c r="G523" s="18" t="s">
        <v>3</v>
      </c>
      <c r="H523" s="19" t="s">
        <v>4</v>
      </c>
    </row>
    <row r="524" spans="1:10" x14ac:dyDescent="0.25">
      <c r="C524" s="20" t="s">
        <v>0</v>
      </c>
      <c r="D524" s="31">
        <f>+$A516*D516/$J$35</f>
        <v>5201.3175999418509</v>
      </c>
      <c r="E524" s="32">
        <f t="shared" ref="E524:H524" si="354">+$A516*E516/$J$35</f>
        <v>520.13175999418513</v>
      </c>
      <c r="F524" s="32">
        <f t="shared" si="354"/>
        <v>1300.3293999854627</v>
      </c>
      <c r="G524" s="32">
        <f t="shared" si="354"/>
        <v>1.300329399985463</v>
      </c>
      <c r="H524" s="33">
        <f t="shared" si="354"/>
        <v>130.03293999854628</v>
      </c>
    </row>
    <row r="525" spans="1:10" x14ac:dyDescent="0.25">
      <c r="C525" s="20" t="s">
        <v>1</v>
      </c>
      <c r="D525" s="34">
        <f>+$A517*D517/$J$36</f>
        <v>130.14696124674091</v>
      </c>
      <c r="E525" s="27">
        <f t="shared" ref="E525:H525" si="355">+$A517*E517/$J$36</f>
        <v>1301.469612467409</v>
      </c>
      <c r="F525" s="27">
        <f t="shared" si="355"/>
        <v>57.843093887440403</v>
      </c>
      <c r="G525" s="27">
        <f t="shared" si="355"/>
        <v>8.3294055197914177E-2</v>
      </c>
      <c r="H525" s="28">
        <f t="shared" si="355"/>
        <v>13.01469612467409</v>
      </c>
    </row>
    <row r="526" spans="1:10" x14ac:dyDescent="0.25">
      <c r="C526" s="20" t="s">
        <v>2</v>
      </c>
      <c r="D526" s="34">
        <f>+$A518*D518/$J$37</f>
        <v>1715.333480821743</v>
      </c>
      <c r="E526" s="27">
        <f t="shared" ref="E526:H526" si="356">+$A518*E518/$J$37</f>
        <v>304.94817436830982</v>
      </c>
      <c r="F526" s="27">
        <f t="shared" si="356"/>
        <v>6861.3339232869721</v>
      </c>
      <c r="G526" s="27">
        <f t="shared" si="356"/>
        <v>6.8613339232869723</v>
      </c>
      <c r="H526" s="28">
        <f t="shared" si="356"/>
        <v>686.13339232869714</v>
      </c>
    </row>
    <row r="527" spans="1:10" x14ac:dyDescent="0.25">
      <c r="C527" s="20" t="s">
        <v>3</v>
      </c>
      <c r="D527" s="34">
        <f>+$A519*D519/$J$38</f>
        <v>639.76999873625687</v>
      </c>
      <c r="E527" s="27">
        <f t="shared" ref="E527:H527" si="357">+$A519*E519/$J$38</f>
        <v>163.78111967648175</v>
      </c>
      <c r="F527" s="27">
        <f t="shared" si="357"/>
        <v>2559.0799949450275</v>
      </c>
      <c r="G527" s="27">
        <f t="shared" si="357"/>
        <v>113.73688866422344</v>
      </c>
      <c r="H527" s="28">
        <f t="shared" si="357"/>
        <v>1023.6319979780109</v>
      </c>
    </row>
    <row r="528" spans="1:10" x14ac:dyDescent="0.25">
      <c r="C528" s="8" t="s">
        <v>4</v>
      </c>
      <c r="D528" s="35">
        <f>+$A520*D520/$J$39</f>
        <v>82.015846051278615</v>
      </c>
      <c r="E528" s="29">
        <f t="shared" ref="E528:H528" si="358">+$A520*E520/$J$39</f>
        <v>32.806338420511445</v>
      </c>
      <c r="F528" s="29">
        <f t="shared" si="358"/>
        <v>328.06338420511446</v>
      </c>
      <c r="G528" s="29">
        <f t="shared" si="358"/>
        <v>1.312253536820458</v>
      </c>
      <c r="H528" s="30">
        <f t="shared" si="358"/>
        <v>3280.6338420511443</v>
      </c>
    </row>
    <row r="530" spans="1:12" x14ac:dyDescent="0.25">
      <c r="C530" s="9" t="s">
        <v>19</v>
      </c>
      <c r="D530" s="56">
        <f>+SUM(D524:D528)</f>
        <v>7768.58388679787</v>
      </c>
      <c r="E530" s="56">
        <f t="shared" ref="E530:H530" si="359">+SUM(E524:E528)</f>
        <v>2323.1370049268976</v>
      </c>
      <c r="F530" s="56">
        <f t="shared" si="359"/>
        <v>11106.649796310016</v>
      </c>
      <c r="G530" s="56">
        <f t="shared" si="359"/>
        <v>123.29409957951425</v>
      </c>
      <c r="H530" s="57">
        <f t="shared" si="359"/>
        <v>5133.4468684810727</v>
      </c>
    </row>
    <row r="531" spans="1:12" x14ac:dyDescent="0.25">
      <c r="C531" s="10" t="s">
        <v>5</v>
      </c>
      <c r="D531" s="58">
        <f>+$C$28*D530</f>
        <v>17032.253729168162</v>
      </c>
      <c r="E531" s="58">
        <f t="shared" ref="E531" si="360">+$C$28*E530</f>
        <v>5093.3683013680284</v>
      </c>
      <c r="F531" s="58">
        <f t="shared" ref="F531" si="361">+$C$28*F530</f>
        <v>24350.805779834413</v>
      </c>
      <c r="G531" s="58">
        <f t="shared" ref="G531" si="362">+$C$28*G530</f>
        <v>270.31649756867091</v>
      </c>
      <c r="H531" s="59">
        <f t="shared" ref="H531" si="363">+$C$28*H530</f>
        <v>11254.840115424542</v>
      </c>
    </row>
    <row r="532" spans="1:12" x14ac:dyDescent="0.25">
      <c r="A532" t="s">
        <v>29</v>
      </c>
    </row>
    <row r="535" spans="1:12" x14ac:dyDescent="0.25">
      <c r="C535" s="11" t="s">
        <v>11</v>
      </c>
      <c r="D535" s="18" t="s">
        <v>0</v>
      </c>
      <c r="E535" s="18" t="s">
        <v>1</v>
      </c>
      <c r="F535" s="18" t="s">
        <v>2</v>
      </c>
      <c r="G535" s="18" t="s">
        <v>3</v>
      </c>
      <c r="H535" s="19" t="s">
        <v>4</v>
      </c>
    </row>
    <row r="536" spans="1:12" x14ac:dyDescent="0.25">
      <c r="C536" s="20" t="s">
        <v>0</v>
      </c>
      <c r="D536" s="31">
        <f>+D499</f>
        <v>1.6</v>
      </c>
      <c r="E536" s="32">
        <f t="shared" ref="E536:H536" si="364">+E499</f>
        <v>0.2</v>
      </c>
      <c r="F536" s="32">
        <f t="shared" si="364"/>
        <v>0.2</v>
      </c>
      <c r="G536" s="32">
        <f t="shared" si="364"/>
        <v>2.5000000000000001E-2</v>
      </c>
      <c r="H536" s="33">
        <f t="shared" si="364"/>
        <v>2.5000000000000001E-2</v>
      </c>
    </row>
    <row r="537" spans="1:12" x14ac:dyDescent="0.25">
      <c r="C537" s="20" t="s">
        <v>1</v>
      </c>
      <c r="D537" s="34">
        <f t="shared" ref="D537:H537" si="365">+D500</f>
        <v>0.02</v>
      </c>
      <c r="E537" s="27">
        <f t="shared" si="365"/>
        <v>2.5</v>
      </c>
      <c r="F537" s="27">
        <f t="shared" si="365"/>
        <v>5.9259259259259256E-3</v>
      </c>
      <c r="G537" s="27">
        <f t="shared" si="365"/>
        <v>1.2800000000000001E-3</v>
      </c>
      <c r="H537" s="28">
        <f t="shared" si="365"/>
        <v>2.5000000000000001E-3</v>
      </c>
    </row>
    <row r="538" spans="1:12" x14ac:dyDescent="0.25">
      <c r="C538" s="20" t="s">
        <v>2</v>
      </c>
      <c r="D538" s="34">
        <f t="shared" ref="D538:H538" si="366">+D501</f>
        <v>0.2</v>
      </c>
      <c r="E538" s="27">
        <f t="shared" si="366"/>
        <v>5.9259259259259262E-2</v>
      </c>
      <c r="F538" s="27">
        <f t="shared" si="366"/>
        <v>1.6</v>
      </c>
      <c r="G538" s="27">
        <f t="shared" si="366"/>
        <v>0.2</v>
      </c>
      <c r="H538" s="28">
        <f t="shared" si="366"/>
        <v>0.2</v>
      </c>
    </row>
    <row r="539" spans="1:12" x14ac:dyDescent="0.25">
      <c r="C539" s="20" t="s">
        <v>3</v>
      </c>
      <c r="D539" s="34">
        <f t="shared" ref="D539:H539" si="367">+D502</f>
        <v>0</v>
      </c>
      <c r="E539" s="27">
        <f t="shared" si="367"/>
        <v>0</v>
      </c>
      <c r="F539" s="27">
        <f t="shared" si="367"/>
        <v>0</v>
      </c>
      <c r="G539" s="27">
        <f t="shared" si="367"/>
        <v>0</v>
      </c>
      <c r="H539" s="28">
        <f t="shared" si="367"/>
        <v>0</v>
      </c>
    </row>
    <row r="540" spans="1:12" x14ac:dyDescent="0.25">
      <c r="C540" s="8" t="s">
        <v>4</v>
      </c>
      <c r="D540" s="35">
        <f t="shared" ref="D540:H540" si="368">+D503</f>
        <v>1.2500000000000001E-2</v>
      </c>
      <c r="E540" s="29">
        <f t="shared" si="368"/>
        <v>1.2500000000000001E-2</v>
      </c>
      <c r="F540" s="29">
        <f t="shared" si="368"/>
        <v>0.1</v>
      </c>
      <c r="G540" s="29">
        <f t="shared" si="368"/>
        <v>0.1</v>
      </c>
      <c r="H540" s="30">
        <f t="shared" si="368"/>
        <v>12.5</v>
      </c>
    </row>
    <row r="542" spans="1:12" x14ac:dyDescent="0.25">
      <c r="C542" t="s">
        <v>24</v>
      </c>
      <c r="D542" s="4">
        <f>+SUM(D536:D540)</f>
        <v>1.8325</v>
      </c>
      <c r="E542" s="4">
        <f t="shared" ref="E542:H542" si="369">+SUM(E536:E540)</f>
        <v>2.7717592592592597</v>
      </c>
      <c r="F542" s="4">
        <f t="shared" si="369"/>
        <v>1.905925925925926</v>
      </c>
      <c r="G542" s="4">
        <f t="shared" si="369"/>
        <v>0.32628000000000001</v>
      </c>
      <c r="H542" s="4">
        <f t="shared" si="369"/>
        <v>12.727499999999999</v>
      </c>
    </row>
    <row r="544" spans="1:12" x14ac:dyDescent="0.25">
      <c r="C544" s="11" t="s">
        <v>26</v>
      </c>
      <c r="D544" s="18" t="s">
        <v>0</v>
      </c>
      <c r="E544" s="18" t="s">
        <v>1</v>
      </c>
      <c r="F544" s="18" t="s">
        <v>2</v>
      </c>
      <c r="G544" s="18" t="s">
        <v>3</v>
      </c>
      <c r="H544" s="19" t="s">
        <v>4</v>
      </c>
      <c r="J544" s="40" t="s">
        <v>27</v>
      </c>
      <c r="L544" s="40" t="s">
        <v>32</v>
      </c>
    </row>
    <row r="545" spans="1:12" x14ac:dyDescent="0.25">
      <c r="C545" s="20" t="s">
        <v>0</v>
      </c>
      <c r="D545" s="31">
        <f>+$C$29*D531*D536/D542</f>
        <v>4300.1268475816987</v>
      </c>
      <c r="E545" s="32">
        <f t="shared" ref="E545:H545" si="370">+$C$29*E531*E536/E542</f>
        <v>106.27049882895614</v>
      </c>
      <c r="F545" s="32">
        <f t="shared" si="370"/>
        <v>738.87413526625892</v>
      </c>
      <c r="G545" s="32">
        <f t="shared" si="370"/>
        <v>5.9890130046187897</v>
      </c>
      <c r="H545" s="33">
        <f t="shared" si="370"/>
        <v>6.3924800621505247</v>
      </c>
      <c r="J545" s="38">
        <f>+SUM(D545:H545)</f>
        <v>5157.6529747436834</v>
      </c>
      <c r="L545" s="38">
        <f>+J545-J508</f>
        <v>4.5409454236523743</v>
      </c>
    </row>
    <row r="546" spans="1:12" x14ac:dyDescent="0.25">
      <c r="C546" s="20" t="s">
        <v>1</v>
      </c>
      <c r="D546" s="34">
        <f>+$C$29*D531*D537/D542</f>
        <v>53.751585594771235</v>
      </c>
      <c r="E546" s="27">
        <f t="shared" ref="E546:H546" si="371">+$C$29*E531*E537/E542</f>
        <v>1328.3812353619514</v>
      </c>
      <c r="F546" s="27">
        <f t="shared" si="371"/>
        <v>21.892566970852116</v>
      </c>
      <c r="G546" s="27">
        <f t="shared" si="371"/>
        <v>0.30663746583648205</v>
      </c>
      <c r="H546" s="28">
        <f t="shared" si="371"/>
        <v>0.6392480062150524</v>
      </c>
      <c r="J546" s="38">
        <f>+SUM(D546:H546)</f>
        <v>1404.9712733996264</v>
      </c>
      <c r="L546" s="38">
        <f t="shared" ref="L546:L549" si="372">+J546-J509</f>
        <v>2.4136156181641581</v>
      </c>
    </row>
    <row r="547" spans="1:12" x14ac:dyDescent="0.25">
      <c r="C547" s="20" t="s">
        <v>2</v>
      </c>
      <c r="D547" s="34">
        <f>+$C$29*D531*D538/D542</f>
        <v>537.51585594771234</v>
      </c>
      <c r="E547" s="27">
        <f t="shared" ref="E547:H547" si="373">+$C$29*E531*E538/E542</f>
        <v>31.487555208579593</v>
      </c>
      <c r="F547" s="27">
        <f t="shared" si="373"/>
        <v>5910.9930821300713</v>
      </c>
      <c r="G547" s="27">
        <f t="shared" si="373"/>
        <v>47.912104036950318</v>
      </c>
      <c r="H547" s="28">
        <f t="shared" si="373"/>
        <v>51.139840497204197</v>
      </c>
      <c r="J547" s="38">
        <f>+SUM(D547:H547)</f>
        <v>6579.0484378205174</v>
      </c>
      <c r="L547" s="38">
        <f t="shared" si="372"/>
        <v>4.4381330915084618</v>
      </c>
    </row>
    <row r="548" spans="1:12" x14ac:dyDescent="0.25">
      <c r="C548" s="20" t="s">
        <v>3</v>
      </c>
      <c r="D548" s="34">
        <f>+$C$29*D531*D539/D542</f>
        <v>0</v>
      </c>
      <c r="E548" s="27">
        <f t="shared" ref="E548:H548" si="374">+$C$29*E531*E539/E542</f>
        <v>0</v>
      </c>
      <c r="F548" s="27">
        <f t="shared" si="374"/>
        <v>0</v>
      </c>
      <c r="G548" s="27">
        <f t="shared" si="374"/>
        <v>0</v>
      </c>
      <c r="H548" s="28">
        <f t="shared" si="374"/>
        <v>0</v>
      </c>
      <c r="J548" s="38">
        <f>+SUM(D548:H548)</f>
        <v>0</v>
      </c>
      <c r="L548" s="38">
        <f t="shared" si="372"/>
        <v>0</v>
      </c>
    </row>
    <row r="549" spans="1:12" x14ac:dyDescent="0.25">
      <c r="C549" s="8" t="s">
        <v>4</v>
      </c>
      <c r="D549" s="35">
        <f>+$C$29*D531*D540/D542</f>
        <v>33.594740996732021</v>
      </c>
      <c r="E549" s="29">
        <f t="shared" ref="E549:H549" si="375">+$C$29*E531*E540/E542</f>
        <v>6.6419061768097585</v>
      </c>
      <c r="F549" s="29">
        <f t="shared" si="375"/>
        <v>369.43706763312946</v>
      </c>
      <c r="G549" s="29">
        <f t="shared" si="375"/>
        <v>23.956052018475159</v>
      </c>
      <c r="H549" s="30">
        <f t="shared" si="375"/>
        <v>3196.2400310752614</v>
      </c>
      <c r="J549" s="39">
        <f>+SUM(D549:H549)</f>
        <v>3629.8697979004078</v>
      </c>
      <c r="L549" s="39">
        <f t="shared" si="372"/>
        <v>5.0381336355385429</v>
      </c>
    </row>
    <row r="550" spans="1:12" x14ac:dyDescent="0.25">
      <c r="A550" t="s">
        <v>44</v>
      </c>
    </row>
    <row r="551" spans="1:12" x14ac:dyDescent="0.25">
      <c r="A551" t="s">
        <v>28</v>
      </c>
    </row>
    <row r="552" spans="1:12" x14ac:dyDescent="0.25">
      <c r="A552" t="s">
        <v>6</v>
      </c>
      <c r="C552" s="11" t="s">
        <v>11</v>
      </c>
      <c r="D552" s="18" t="s">
        <v>0</v>
      </c>
      <c r="E552" s="18" t="s">
        <v>1</v>
      </c>
      <c r="F552" s="18" t="s">
        <v>2</v>
      </c>
      <c r="G552" s="18" t="s">
        <v>3</v>
      </c>
      <c r="H552" s="19" t="s">
        <v>4</v>
      </c>
      <c r="J552" s="40" t="s">
        <v>12</v>
      </c>
    </row>
    <row r="553" spans="1:12" x14ac:dyDescent="0.25">
      <c r="A553" s="3">
        <f>+J545+A$35</f>
        <v>7157.6529747436834</v>
      </c>
      <c r="C553" s="20" t="s">
        <v>0</v>
      </c>
      <c r="D553" s="31">
        <f>+D516</f>
        <v>20</v>
      </c>
      <c r="E553" s="32">
        <f t="shared" ref="E553:H553" si="376">+E516</f>
        <v>2</v>
      </c>
      <c r="F553" s="32">
        <f t="shared" si="376"/>
        <v>5</v>
      </c>
      <c r="G553" s="32">
        <f t="shared" si="376"/>
        <v>5.0000000000000001E-3</v>
      </c>
      <c r="H553" s="33">
        <f t="shared" si="376"/>
        <v>0.5</v>
      </c>
      <c r="J553" s="36">
        <f>+SUM(D553:H553)</f>
        <v>27.504999999999999</v>
      </c>
    </row>
    <row r="554" spans="1:12" x14ac:dyDescent="0.25">
      <c r="A554" s="3">
        <f>+J546+A$36</f>
        <v>1504.9712733996264</v>
      </c>
      <c r="C554" s="20" t="s">
        <v>1</v>
      </c>
      <c r="D554" s="34">
        <f t="shared" ref="D554:H554" si="377">+D517</f>
        <v>5</v>
      </c>
      <c r="E554" s="27">
        <f t="shared" si="377"/>
        <v>50</v>
      </c>
      <c r="F554" s="27">
        <f t="shared" si="377"/>
        <v>2.2222222222222223</v>
      </c>
      <c r="G554" s="27">
        <f t="shared" si="377"/>
        <v>3.2000000000000002E-3</v>
      </c>
      <c r="H554" s="28">
        <f t="shared" si="377"/>
        <v>0.5</v>
      </c>
      <c r="J554" s="36">
        <f>+SUM(D554:H554)</f>
        <v>57.725422222222221</v>
      </c>
    </row>
    <row r="555" spans="1:12" x14ac:dyDescent="0.25">
      <c r="A555" s="3">
        <f>+J547+A$37</f>
        <v>9579.0484378205183</v>
      </c>
      <c r="C555" s="20" t="s">
        <v>2</v>
      </c>
      <c r="D555" s="34">
        <f t="shared" ref="D555:H555" si="378">+D518</f>
        <v>5</v>
      </c>
      <c r="E555" s="27">
        <f t="shared" si="378"/>
        <v>0.88888888888888884</v>
      </c>
      <c r="F555" s="27">
        <f t="shared" si="378"/>
        <v>20</v>
      </c>
      <c r="G555" s="27">
        <f t="shared" si="378"/>
        <v>0.02</v>
      </c>
      <c r="H555" s="28">
        <f t="shared" si="378"/>
        <v>2</v>
      </c>
      <c r="J555" s="36">
        <f>+SUM(D555:H555)</f>
        <v>27.908888888888889</v>
      </c>
    </row>
    <row r="556" spans="1:12" x14ac:dyDescent="0.25">
      <c r="A556" s="3">
        <f>+J548+A$38</f>
        <v>4500</v>
      </c>
      <c r="C556" s="20" t="s">
        <v>3</v>
      </c>
      <c r="D556" s="34">
        <f t="shared" ref="D556:H556" si="379">+D519</f>
        <v>1.25</v>
      </c>
      <c r="E556" s="27">
        <f t="shared" si="379"/>
        <v>0.32</v>
      </c>
      <c r="F556" s="27">
        <f t="shared" si="379"/>
        <v>5</v>
      </c>
      <c r="G556" s="27">
        <f t="shared" si="379"/>
        <v>0.22222222222222221</v>
      </c>
      <c r="H556" s="28">
        <f t="shared" si="379"/>
        <v>2</v>
      </c>
      <c r="J556" s="36">
        <f>+SUM(D556:H556)</f>
        <v>8.7922222222222217</v>
      </c>
    </row>
    <row r="557" spans="1:12" x14ac:dyDescent="0.25">
      <c r="A557" s="3">
        <f>+J549+A$39</f>
        <v>3729.8697979004078</v>
      </c>
      <c r="C557" s="8" t="s">
        <v>4</v>
      </c>
      <c r="D557" s="35">
        <f t="shared" ref="D557:H557" si="380">+D520</f>
        <v>1.25</v>
      </c>
      <c r="E557" s="29">
        <f t="shared" si="380"/>
        <v>0.5</v>
      </c>
      <c r="F557" s="29">
        <f t="shared" si="380"/>
        <v>5</v>
      </c>
      <c r="G557" s="29">
        <f t="shared" si="380"/>
        <v>0.02</v>
      </c>
      <c r="H557" s="30">
        <f t="shared" si="380"/>
        <v>50</v>
      </c>
      <c r="J557" s="37">
        <f>+SUM(D557:H557)</f>
        <v>56.769999999999996</v>
      </c>
    </row>
    <row r="558" spans="1:12" x14ac:dyDescent="0.25">
      <c r="J558" s="5"/>
    </row>
    <row r="559" spans="1:12" x14ac:dyDescent="0.25">
      <c r="J559" s="5"/>
    </row>
    <row r="560" spans="1:12" x14ac:dyDescent="0.25">
      <c r="C560" s="11" t="s">
        <v>25</v>
      </c>
      <c r="D560" s="18" t="s">
        <v>0</v>
      </c>
      <c r="E560" s="18" t="s">
        <v>1</v>
      </c>
      <c r="F560" s="18" t="s">
        <v>2</v>
      </c>
      <c r="G560" s="18" t="s">
        <v>3</v>
      </c>
      <c r="H560" s="19" t="s">
        <v>4</v>
      </c>
    </row>
    <row r="561" spans="1:8" x14ac:dyDescent="0.25">
      <c r="C561" s="20" t="s">
        <v>0</v>
      </c>
      <c r="D561" s="31">
        <f>+$A553*D553/$J$35</f>
        <v>5204.6195053580686</v>
      </c>
      <c r="E561" s="32">
        <f t="shared" ref="E561:H561" si="381">+$A553*E553/$J$35</f>
        <v>520.46195053580686</v>
      </c>
      <c r="F561" s="32">
        <f t="shared" si="381"/>
        <v>1301.1548763395172</v>
      </c>
      <c r="G561" s="32">
        <f t="shared" si="381"/>
        <v>1.3011548763395171</v>
      </c>
      <c r="H561" s="33">
        <f t="shared" si="381"/>
        <v>130.11548763395172</v>
      </c>
    </row>
    <row r="562" spans="1:8" x14ac:dyDescent="0.25">
      <c r="C562" s="20" t="s">
        <v>1</v>
      </c>
      <c r="D562" s="34">
        <f>+$A554*D554/$J$36</f>
        <v>130.35602126962584</v>
      </c>
      <c r="E562" s="27">
        <f t="shared" ref="E562:H562" si="382">+$A554*E554/$J$36</f>
        <v>1303.5602126962583</v>
      </c>
      <c r="F562" s="27">
        <f t="shared" si="382"/>
        <v>57.936009453167038</v>
      </c>
      <c r="G562" s="27">
        <f t="shared" si="382"/>
        <v>8.342785361256054E-2</v>
      </c>
      <c r="H562" s="28">
        <f t="shared" si="382"/>
        <v>13.035602126962583</v>
      </c>
    </row>
    <row r="563" spans="1:8" x14ac:dyDescent="0.25">
      <c r="C563" s="20" t="s">
        <v>2</v>
      </c>
      <c r="D563" s="34">
        <f>+$A555*D555/$J$37</f>
        <v>1716.1285918541416</v>
      </c>
      <c r="E563" s="27">
        <f t="shared" ref="E563:H563" si="383">+$A555*E555/$J$37</f>
        <v>305.08952744073628</v>
      </c>
      <c r="F563" s="27">
        <f t="shared" si="383"/>
        <v>6864.5143674165665</v>
      </c>
      <c r="G563" s="27">
        <f t="shared" si="383"/>
        <v>6.8645143674165663</v>
      </c>
      <c r="H563" s="28">
        <f t="shared" si="383"/>
        <v>686.45143674165672</v>
      </c>
    </row>
    <row r="564" spans="1:8" x14ac:dyDescent="0.25">
      <c r="C564" s="20" t="s">
        <v>3</v>
      </c>
      <c r="D564" s="34">
        <f>+$A556*D556/$J$38</f>
        <v>639.76999873625687</v>
      </c>
      <c r="E564" s="27">
        <f t="shared" ref="E564:H564" si="384">+$A556*E556/$J$38</f>
        <v>163.78111967648175</v>
      </c>
      <c r="F564" s="27">
        <f t="shared" si="384"/>
        <v>2559.0799949450275</v>
      </c>
      <c r="G564" s="27">
        <f t="shared" si="384"/>
        <v>113.73688866422344</v>
      </c>
      <c r="H564" s="28">
        <f t="shared" si="384"/>
        <v>1023.6319979780109</v>
      </c>
    </row>
    <row r="565" spans="1:8" x14ac:dyDescent="0.25">
      <c r="C565" s="8" t="s">
        <v>4</v>
      </c>
      <c r="D565" s="35">
        <f>+$A557*D557/$J$39</f>
        <v>82.126779062453934</v>
      </c>
      <c r="E565" s="29">
        <f t="shared" ref="E565:H565" si="385">+$A557*E557/$J$39</f>
        <v>32.850711624981578</v>
      </c>
      <c r="F565" s="29">
        <f t="shared" si="385"/>
        <v>328.50711624981574</v>
      </c>
      <c r="G565" s="29">
        <f t="shared" si="385"/>
        <v>1.3140284649992631</v>
      </c>
      <c r="H565" s="30">
        <f t="shared" si="385"/>
        <v>3285.0711624981573</v>
      </c>
    </row>
    <row r="567" spans="1:8" x14ac:dyDescent="0.25">
      <c r="C567" s="9" t="s">
        <v>19</v>
      </c>
      <c r="D567" s="56">
        <f>+SUM(D561:D565)</f>
        <v>7773.0008962805468</v>
      </c>
      <c r="E567" s="56">
        <f t="shared" ref="E567:H567" si="386">+SUM(E561:E565)</f>
        <v>2325.7435219742651</v>
      </c>
      <c r="F567" s="56">
        <f t="shared" si="386"/>
        <v>11111.192364404093</v>
      </c>
      <c r="G567" s="56">
        <f t="shared" si="386"/>
        <v>123.30001422659136</v>
      </c>
      <c r="H567" s="57">
        <f t="shared" si="386"/>
        <v>5138.3056869787397</v>
      </c>
    </row>
    <row r="568" spans="1:8" x14ac:dyDescent="0.25">
      <c r="C568" s="10" t="s">
        <v>5</v>
      </c>
      <c r="D568" s="58">
        <f>+$C$28*D567</f>
        <v>17041.937814109428</v>
      </c>
      <c r="E568" s="58">
        <f t="shared" ref="E568" si="387">+$C$28*E567</f>
        <v>5099.082967045465</v>
      </c>
      <c r="F568" s="58">
        <f t="shared" ref="F568" si="388">+$C$28*F567</f>
        <v>24360.765146108599</v>
      </c>
      <c r="G568" s="58">
        <f t="shared" ref="G568" si="389">+$C$28*G567</f>
        <v>270.32946515339466</v>
      </c>
      <c r="H568" s="59">
        <f t="shared" ref="H568" si="390">+$C$28*H567</f>
        <v>11265.492845791125</v>
      </c>
    </row>
    <row r="569" spans="1:8" x14ac:dyDescent="0.25">
      <c r="A569" t="s">
        <v>29</v>
      </c>
    </row>
    <row r="572" spans="1:8" x14ac:dyDescent="0.25">
      <c r="C572" s="11" t="s">
        <v>11</v>
      </c>
      <c r="D572" s="18" t="s">
        <v>0</v>
      </c>
      <c r="E572" s="18" t="s">
        <v>1</v>
      </c>
      <c r="F572" s="18" t="s">
        <v>2</v>
      </c>
      <c r="G572" s="18" t="s">
        <v>3</v>
      </c>
      <c r="H572" s="19" t="s">
        <v>4</v>
      </c>
    </row>
    <row r="573" spans="1:8" x14ac:dyDescent="0.25">
      <c r="C573" s="20" t="s">
        <v>0</v>
      </c>
      <c r="D573" s="31">
        <f>+D536</f>
        <v>1.6</v>
      </c>
      <c r="E573" s="32">
        <f t="shared" ref="E573:H573" si="391">+E536</f>
        <v>0.2</v>
      </c>
      <c r="F573" s="32">
        <f t="shared" si="391"/>
        <v>0.2</v>
      </c>
      <c r="G573" s="32">
        <f t="shared" si="391"/>
        <v>2.5000000000000001E-2</v>
      </c>
      <c r="H573" s="33">
        <f t="shared" si="391"/>
        <v>2.5000000000000001E-2</v>
      </c>
    </row>
    <row r="574" spans="1:8" x14ac:dyDescent="0.25">
      <c r="C574" s="20" t="s">
        <v>1</v>
      </c>
      <c r="D574" s="34">
        <f t="shared" ref="D574:H574" si="392">+D537</f>
        <v>0.02</v>
      </c>
      <c r="E574" s="27">
        <f t="shared" si="392"/>
        <v>2.5</v>
      </c>
      <c r="F574" s="27">
        <f t="shared" si="392"/>
        <v>5.9259259259259256E-3</v>
      </c>
      <c r="G574" s="27">
        <f t="shared" si="392"/>
        <v>1.2800000000000001E-3</v>
      </c>
      <c r="H574" s="28">
        <f t="shared" si="392"/>
        <v>2.5000000000000001E-3</v>
      </c>
    </row>
    <row r="575" spans="1:8" x14ac:dyDescent="0.25">
      <c r="C575" s="20" t="s">
        <v>2</v>
      </c>
      <c r="D575" s="34">
        <f t="shared" ref="D575:H575" si="393">+D538</f>
        <v>0.2</v>
      </c>
      <c r="E575" s="27">
        <f t="shared" si="393"/>
        <v>5.9259259259259262E-2</v>
      </c>
      <c r="F575" s="27">
        <f t="shared" si="393"/>
        <v>1.6</v>
      </c>
      <c r="G575" s="27">
        <f t="shared" si="393"/>
        <v>0.2</v>
      </c>
      <c r="H575" s="28">
        <f t="shared" si="393"/>
        <v>0.2</v>
      </c>
    </row>
    <row r="576" spans="1:8" x14ac:dyDescent="0.25">
      <c r="C576" s="20" t="s">
        <v>3</v>
      </c>
      <c r="D576" s="34">
        <f t="shared" ref="D576:H576" si="394">+D539</f>
        <v>0</v>
      </c>
      <c r="E576" s="27">
        <f t="shared" si="394"/>
        <v>0</v>
      </c>
      <c r="F576" s="27">
        <f t="shared" si="394"/>
        <v>0</v>
      </c>
      <c r="G576" s="27">
        <f t="shared" si="394"/>
        <v>0</v>
      </c>
      <c r="H576" s="28">
        <f t="shared" si="394"/>
        <v>0</v>
      </c>
    </row>
    <row r="577" spans="1:12" x14ac:dyDescent="0.25">
      <c r="C577" s="8" t="s">
        <v>4</v>
      </c>
      <c r="D577" s="35">
        <f t="shared" ref="D577:H577" si="395">+D540</f>
        <v>1.2500000000000001E-2</v>
      </c>
      <c r="E577" s="29">
        <f t="shared" si="395"/>
        <v>1.2500000000000001E-2</v>
      </c>
      <c r="F577" s="29">
        <f t="shared" si="395"/>
        <v>0.1</v>
      </c>
      <c r="G577" s="29">
        <f t="shared" si="395"/>
        <v>0.1</v>
      </c>
      <c r="H577" s="30">
        <f t="shared" si="395"/>
        <v>12.5</v>
      </c>
    </row>
    <row r="579" spans="1:12" x14ac:dyDescent="0.25">
      <c r="C579" t="s">
        <v>24</v>
      </c>
      <c r="D579" s="4">
        <f>+SUM(D573:D577)</f>
        <v>1.8325</v>
      </c>
      <c r="E579" s="4">
        <f t="shared" ref="E579:H579" si="396">+SUM(E573:E577)</f>
        <v>2.7717592592592597</v>
      </c>
      <c r="F579" s="4">
        <f t="shared" si="396"/>
        <v>1.905925925925926</v>
      </c>
      <c r="G579" s="4">
        <f t="shared" si="396"/>
        <v>0.32628000000000001</v>
      </c>
      <c r="H579" s="4">
        <f t="shared" si="396"/>
        <v>12.727499999999999</v>
      </c>
    </row>
    <row r="581" spans="1:12" x14ac:dyDescent="0.25">
      <c r="C581" s="11" t="s">
        <v>26</v>
      </c>
      <c r="D581" s="18" t="s">
        <v>0</v>
      </c>
      <c r="E581" s="18" t="s">
        <v>1</v>
      </c>
      <c r="F581" s="18" t="s">
        <v>2</v>
      </c>
      <c r="G581" s="18" t="s">
        <v>3</v>
      </c>
      <c r="H581" s="19" t="s">
        <v>4</v>
      </c>
      <c r="J581" s="40" t="s">
        <v>27</v>
      </c>
      <c r="L581" s="40" t="s">
        <v>32</v>
      </c>
    </row>
    <row r="582" spans="1:12" x14ac:dyDescent="0.25">
      <c r="C582" s="20" t="s">
        <v>0</v>
      </c>
      <c r="D582" s="31">
        <f>+$C$29*D568*D573/D579</f>
        <v>4302.571784952429</v>
      </c>
      <c r="E582" s="32">
        <f t="shared" ref="E582:H582" si="397">+$C$29*E568*E573/E579</f>
        <v>106.38973237663004</v>
      </c>
      <c r="F582" s="32">
        <f t="shared" si="397"/>
        <v>739.17633135004246</v>
      </c>
      <c r="G582" s="32">
        <f t="shared" si="397"/>
        <v>5.9893003087021413</v>
      </c>
      <c r="H582" s="33">
        <f t="shared" si="397"/>
        <v>6.3985305582728564</v>
      </c>
      <c r="J582" s="38">
        <f>+SUM(D582:H582)</f>
        <v>5160.5256795460755</v>
      </c>
      <c r="L582" s="38">
        <f>+J582-J545</f>
        <v>2.8727048023920361</v>
      </c>
    </row>
    <row r="583" spans="1:12" x14ac:dyDescent="0.25">
      <c r="C583" s="20" t="s">
        <v>1</v>
      </c>
      <c r="D583" s="34">
        <f>+$C$29*D568*D574/D579</f>
        <v>53.782147311905355</v>
      </c>
      <c r="E583" s="27">
        <f t="shared" ref="E583:H583" si="398">+$C$29*E568*E574/E579</f>
        <v>1329.8716547078755</v>
      </c>
      <c r="F583" s="27">
        <f t="shared" si="398"/>
        <v>21.901520928890147</v>
      </c>
      <c r="G583" s="27">
        <f t="shared" si="398"/>
        <v>0.30665217580554965</v>
      </c>
      <c r="H583" s="28">
        <f t="shared" si="398"/>
        <v>0.63985305582728558</v>
      </c>
      <c r="J583" s="38">
        <f>+SUM(D583:H583)</f>
        <v>1406.5018281803038</v>
      </c>
      <c r="L583" s="38">
        <f t="shared" ref="L583:L586" si="399">+J583-J546</f>
        <v>1.5305547806774484</v>
      </c>
    </row>
    <row r="584" spans="1:12" x14ac:dyDescent="0.25">
      <c r="C584" s="20" t="s">
        <v>2</v>
      </c>
      <c r="D584" s="34">
        <f>+$C$29*D568*D575/D579</f>
        <v>537.82147311905362</v>
      </c>
      <c r="E584" s="27">
        <f t="shared" ref="E584:H584" si="400">+$C$29*E568*E575/E579</f>
        <v>31.522883667149642</v>
      </c>
      <c r="F584" s="27">
        <f t="shared" si="400"/>
        <v>5913.4106508003397</v>
      </c>
      <c r="G584" s="27">
        <f t="shared" si="400"/>
        <v>47.91440246961713</v>
      </c>
      <c r="H584" s="28">
        <f t="shared" si="400"/>
        <v>51.188244466182852</v>
      </c>
      <c r="J584" s="38">
        <f>+SUM(D584:H584)</f>
        <v>6581.8576545223432</v>
      </c>
      <c r="L584" s="38">
        <f t="shared" si="399"/>
        <v>2.8092167018257896</v>
      </c>
    </row>
    <row r="585" spans="1:12" x14ac:dyDescent="0.25">
      <c r="C585" s="20" t="s">
        <v>3</v>
      </c>
      <c r="D585" s="34">
        <f>+$C$29*D568*D576/D579</f>
        <v>0</v>
      </c>
      <c r="E585" s="27">
        <f t="shared" ref="E585:H585" si="401">+$C$29*E568*E576/E579</f>
        <v>0</v>
      </c>
      <c r="F585" s="27">
        <f t="shared" si="401"/>
        <v>0</v>
      </c>
      <c r="G585" s="27">
        <f t="shared" si="401"/>
        <v>0</v>
      </c>
      <c r="H585" s="28">
        <f t="shared" si="401"/>
        <v>0</v>
      </c>
      <c r="J585" s="38">
        <f>+SUM(D585:H585)</f>
        <v>0</v>
      </c>
      <c r="L585" s="38">
        <f t="shared" si="399"/>
        <v>0</v>
      </c>
    </row>
    <row r="586" spans="1:12" x14ac:dyDescent="0.25">
      <c r="C586" s="8" t="s">
        <v>4</v>
      </c>
      <c r="D586" s="35">
        <f>+$C$29*D568*D577/D579</f>
        <v>33.613842069940851</v>
      </c>
      <c r="E586" s="29">
        <f t="shared" ref="E586:H586" si="402">+$C$29*E568*E577/E579</f>
        <v>6.6493582735393773</v>
      </c>
      <c r="F586" s="29">
        <f t="shared" si="402"/>
        <v>369.58816567502123</v>
      </c>
      <c r="G586" s="29">
        <f t="shared" si="402"/>
        <v>23.957201234808565</v>
      </c>
      <c r="H586" s="30">
        <f t="shared" si="402"/>
        <v>3199.2652791364276</v>
      </c>
      <c r="J586" s="39">
        <f>+SUM(D586:H586)</f>
        <v>3633.0738463897378</v>
      </c>
      <c r="L586" s="39">
        <f t="shared" si="399"/>
        <v>3.2040484893300345</v>
      </c>
    </row>
    <row r="587" spans="1:12" x14ac:dyDescent="0.25">
      <c r="A587" t="s">
        <v>45</v>
      </c>
    </row>
    <row r="588" spans="1:12" x14ac:dyDescent="0.25">
      <c r="A588" t="s">
        <v>28</v>
      </c>
    </row>
    <row r="589" spans="1:12" x14ac:dyDescent="0.25">
      <c r="A589" t="s">
        <v>6</v>
      </c>
      <c r="C589" s="11" t="s">
        <v>11</v>
      </c>
      <c r="D589" s="18" t="s">
        <v>0</v>
      </c>
      <c r="E589" s="18" t="s">
        <v>1</v>
      </c>
      <c r="F589" s="18" t="s">
        <v>2</v>
      </c>
      <c r="G589" s="18" t="s">
        <v>3</v>
      </c>
      <c r="H589" s="19" t="s">
        <v>4</v>
      </c>
      <c r="J589" s="40" t="s">
        <v>12</v>
      </c>
    </row>
    <row r="590" spans="1:12" x14ac:dyDescent="0.25">
      <c r="A590" s="3">
        <f>+J582+A$35</f>
        <v>7160.5256795460755</v>
      </c>
      <c r="C590" s="20" t="s">
        <v>0</v>
      </c>
      <c r="D590" s="31">
        <f>+D553</f>
        <v>20</v>
      </c>
      <c r="E590" s="32">
        <f t="shared" ref="E590:H590" si="403">+E553</f>
        <v>2</v>
      </c>
      <c r="F590" s="32">
        <f t="shared" si="403"/>
        <v>5</v>
      </c>
      <c r="G590" s="32">
        <f t="shared" si="403"/>
        <v>5.0000000000000001E-3</v>
      </c>
      <c r="H590" s="33">
        <f t="shared" si="403"/>
        <v>0.5</v>
      </c>
      <c r="J590" s="36">
        <f>+SUM(D590:H590)</f>
        <v>27.504999999999999</v>
      </c>
    </row>
    <row r="591" spans="1:12" x14ac:dyDescent="0.25">
      <c r="A591" s="3">
        <f>+J583+A$36</f>
        <v>1506.5018281803038</v>
      </c>
      <c r="C591" s="20" t="s">
        <v>1</v>
      </c>
      <c r="D591" s="34">
        <f t="shared" ref="D591:H591" si="404">+D554</f>
        <v>5</v>
      </c>
      <c r="E591" s="27">
        <f t="shared" si="404"/>
        <v>50</v>
      </c>
      <c r="F591" s="27">
        <f t="shared" si="404"/>
        <v>2.2222222222222223</v>
      </c>
      <c r="G591" s="27">
        <f t="shared" si="404"/>
        <v>3.2000000000000002E-3</v>
      </c>
      <c r="H591" s="28">
        <f t="shared" si="404"/>
        <v>0.5</v>
      </c>
      <c r="J591" s="36">
        <f>+SUM(D591:H591)</f>
        <v>57.725422222222221</v>
      </c>
    </row>
    <row r="592" spans="1:12" x14ac:dyDescent="0.25">
      <c r="A592" s="3">
        <f>+J584+A$37</f>
        <v>9581.8576545223441</v>
      </c>
      <c r="C592" s="20" t="s">
        <v>2</v>
      </c>
      <c r="D592" s="34">
        <f t="shared" ref="D592:H592" si="405">+D555</f>
        <v>5</v>
      </c>
      <c r="E592" s="27">
        <f t="shared" si="405"/>
        <v>0.88888888888888884</v>
      </c>
      <c r="F592" s="27">
        <f t="shared" si="405"/>
        <v>20</v>
      </c>
      <c r="G592" s="27">
        <f t="shared" si="405"/>
        <v>0.02</v>
      </c>
      <c r="H592" s="28">
        <f t="shared" si="405"/>
        <v>2</v>
      </c>
      <c r="J592" s="36">
        <f>+SUM(D592:H592)</f>
        <v>27.908888888888889</v>
      </c>
    </row>
    <row r="593" spans="1:10" x14ac:dyDescent="0.25">
      <c r="A593" s="3">
        <f>+J585+A$38</f>
        <v>4500</v>
      </c>
      <c r="C593" s="20" t="s">
        <v>3</v>
      </c>
      <c r="D593" s="34">
        <f t="shared" ref="D593:H593" si="406">+D556</f>
        <v>1.25</v>
      </c>
      <c r="E593" s="27">
        <f t="shared" si="406"/>
        <v>0.32</v>
      </c>
      <c r="F593" s="27">
        <f t="shared" si="406"/>
        <v>5</v>
      </c>
      <c r="G593" s="27">
        <f t="shared" si="406"/>
        <v>0.22222222222222221</v>
      </c>
      <c r="H593" s="28">
        <f t="shared" si="406"/>
        <v>2</v>
      </c>
      <c r="J593" s="36">
        <f>+SUM(D593:H593)</f>
        <v>8.7922222222222217</v>
      </c>
    </row>
    <row r="594" spans="1:10" x14ac:dyDescent="0.25">
      <c r="A594" s="3">
        <f>+J586+A$39</f>
        <v>3733.0738463897378</v>
      </c>
      <c r="C594" s="8" t="s">
        <v>4</v>
      </c>
      <c r="D594" s="35">
        <f t="shared" ref="D594:H594" si="407">+D557</f>
        <v>1.25</v>
      </c>
      <c r="E594" s="29">
        <f t="shared" si="407"/>
        <v>0.5</v>
      </c>
      <c r="F594" s="29">
        <f t="shared" si="407"/>
        <v>5</v>
      </c>
      <c r="G594" s="29">
        <f t="shared" si="407"/>
        <v>0.02</v>
      </c>
      <c r="H594" s="30">
        <f t="shared" si="407"/>
        <v>50</v>
      </c>
      <c r="J594" s="37">
        <f>+SUM(D594:H594)</f>
        <v>56.769999999999996</v>
      </c>
    </row>
    <row r="595" spans="1:10" x14ac:dyDescent="0.25">
      <c r="J595" s="5"/>
    </row>
    <row r="596" spans="1:10" x14ac:dyDescent="0.25">
      <c r="J596" s="5"/>
    </row>
    <row r="597" spans="1:10" x14ac:dyDescent="0.25">
      <c r="C597" s="11" t="s">
        <v>25</v>
      </c>
      <c r="D597" s="18" t="s">
        <v>0</v>
      </c>
      <c r="E597" s="18" t="s">
        <v>1</v>
      </c>
      <c r="F597" s="18" t="s">
        <v>2</v>
      </c>
      <c r="G597" s="18" t="s">
        <v>3</v>
      </c>
      <c r="H597" s="19" t="s">
        <v>4</v>
      </c>
    </row>
    <row r="598" spans="1:10" x14ac:dyDescent="0.25">
      <c r="C598" s="20" t="s">
        <v>0</v>
      </c>
      <c r="D598" s="31">
        <f>+$A590*D590/$J$35</f>
        <v>5206.7083654216149</v>
      </c>
      <c r="E598" s="32">
        <f t="shared" ref="E598:H598" si="408">+$A590*E590/$J$35</f>
        <v>520.67083654216151</v>
      </c>
      <c r="F598" s="32">
        <f t="shared" si="408"/>
        <v>1301.6770913554037</v>
      </c>
      <c r="G598" s="32">
        <f t="shared" si="408"/>
        <v>1.3016770913554039</v>
      </c>
      <c r="H598" s="33">
        <f t="shared" si="408"/>
        <v>130.16770913554038</v>
      </c>
    </row>
    <row r="599" spans="1:10" x14ac:dyDescent="0.25">
      <c r="C599" s="20" t="s">
        <v>1</v>
      </c>
      <c r="D599" s="34">
        <f>+$A591*D591/$J$36</f>
        <v>130.48859325626159</v>
      </c>
      <c r="E599" s="27">
        <f t="shared" ref="E599:H599" si="409">+$A591*E591/$J$36</f>
        <v>1304.8859325626158</v>
      </c>
      <c r="F599" s="27">
        <f t="shared" si="409"/>
        <v>57.994930336116262</v>
      </c>
      <c r="G599" s="27">
        <f t="shared" si="409"/>
        <v>8.3512699684007416E-2</v>
      </c>
      <c r="H599" s="28">
        <f t="shared" si="409"/>
        <v>13.048859325626159</v>
      </c>
    </row>
    <row r="600" spans="1:10" x14ac:dyDescent="0.25">
      <c r="C600" s="20" t="s">
        <v>2</v>
      </c>
      <c r="D600" s="34">
        <f>+$A592*D592/$J$37</f>
        <v>1716.631875362312</v>
      </c>
      <c r="E600" s="27">
        <f t="shared" ref="E600:H600" si="410">+$A592*E592/$J$37</f>
        <v>305.17900006441096</v>
      </c>
      <c r="F600" s="27">
        <f t="shared" si="410"/>
        <v>6866.5275014492481</v>
      </c>
      <c r="G600" s="27">
        <f t="shared" si="410"/>
        <v>6.8665275014492471</v>
      </c>
      <c r="H600" s="28">
        <f t="shared" si="410"/>
        <v>686.65275014492477</v>
      </c>
    </row>
    <row r="601" spans="1:10" x14ac:dyDescent="0.25">
      <c r="C601" s="20" t="s">
        <v>3</v>
      </c>
      <c r="D601" s="34">
        <f>+$A593*D593/$J$38</f>
        <v>639.76999873625687</v>
      </c>
      <c r="E601" s="27">
        <f t="shared" ref="E601:H601" si="411">+$A593*E593/$J$38</f>
        <v>163.78111967648175</v>
      </c>
      <c r="F601" s="27">
        <f t="shared" si="411"/>
        <v>2559.0799949450275</v>
      </c>
      <c r="G601" s="27">
        <f t="shared" si="411"/>
        <v>113.73688866422344</v>
      </c>
      <c r="H601" s="28">
        <f t="shared" si="411"/>
        <v>1023.6319979780109</v>
      </c>
    </row>
    <row r="602" spans="1:10" x14ac:dyDescent="0.25">
      <c r="C602" s="8" t="s">
        <v>4</v>
      </c>
      <c r="D602" s="35">
        <f>+$A594*D594/$J$39</f>
        <v>82.197327954679793</v>
      </c>
      <c r="E602" s="29">
        <f t="shared" ref="E602:H602" si="412">+$A594*E594/$J$39</f>
        <v>32.87893118187192</v>
      </c>
      <c r="F602" s="29">
        <f t="shared" si="412"/>
        <v>328.78931181871917</v>
      </c>
      <c r="G602" s="29">
        <f t="shared" si="412"/>
        <v>1.3151572472748767</v>
      </c>
      <c r="H602" s="30">
        <f t="shared" si="412"/>
        <v>3287.8931181871926</v>
      </c>
    </row>
    <row r="604" spans="1:10" x14ac:dyDescent="0.25">
      <c r="C604" s="9" t="s">
        <v>19</v>
      </c>
      <c r="D604" s="56">
        <f>+SUM(D598:D602)</f>
        <v>7775.7961607311254</v>
      </c>
      <c r="E604" s="56">
        <f t="shared" ref="E604:H604" si="413">+SUM(E598:E602)</f>
        <v>2327.395820027542</v>
      </c>
      <c r="F604" s="56">
        <f t="shared" si="413"/>
        <v>11114.068829904512</v>
      </c>
      <c r="G604" s="56">
        <f t="shared" si="413"/>
        <v>123.30376320398699</v>
      </c>
      <c r="H604" s="57">
        <f t="shared" si="413"/>
        <v>5141.394434771295</v>
      </c>
    </row>
    <row r="605" spans="1:10" x14ac:dyDescent="0.25">
      <c r="C605" s="10" t="s">
        <v>5</v>
      </c>
      <c r="D605" s="58">
        <f>+$C$28*D604</f>
        <v>17048.066299565224</v>
      </c>
      <c r="E605" s="58">
        <f t="shared" ref="E605" si="414">+$C$28*E604</f>
        <v>5102.7055525886872</v>
      </c>
      <c r="F605" s="58">
        <f t="shared" ref="F605" si="415">+$C$28*F604</f>
        <v>24367.071661035934</v>
      </c>
      <c r="G605" s="58">
        <f t="shared" ref="G605" si="416">+$C$28*G604</f>
        <v>270.33768460949602</v>
      </c>
      <c r="H605" s="59">
        <f t="shared" ref="H605" si="417">+$C$28*H604</f>
        <v>11272.264779630652</v>
      </c>
    </row>
    <row r="606" spans="1:10" x14ac:dyDescent="0.25">
      <c r="A606" t="s">
        <v>29</v>
      </c>
    </row>
    <row r="609" spans="1:12" x14ac:dyDescent="0.25">
      <c r="C609" s="11" t="s">
        <v>11</v>
      </c>
      <c r="D609" s="18" t="s">
        <v>0</v>
      </c>
      <c r="E609" s="18" t="s">
        <v>1</v>
      </c>
      <c r="F609" s="18" t="s">
        <v>2</v>
      </c>
      <c r="G609" s="18" t="s">
        <v>3</v>
      </c>
      <c r="H609" s="19" t="s">
        <v>4</v>
      </c>
    </row>
    <row r="610" spans="1:12" x14ac:dyDescent="0.25">
      <c r="C610" s="20" t="s">
        <v>0</v>
      </c>
      <c r="D610" s="31">
        <f>+D573</f>
        <v>1.6</v>
      </c>
      <c r="E610" s="32">
        <f t="shared" ref="E610:H610" si="418">+E573</f>
        <v>0.2</v>
      </c>
      <c r="F610" s="32">
        <f t="shared" si="418"/>
        <v>0.2</v>
      </c>
      <c r="G610" s="32">
        <f t="shared" si="418"/>
        <v>2.5000000000000001E-2</v>
      </c>
      <c r="H610" s="33">
        <f t="shared" si="418"/>
        <v>2.5000000000000001E-2</v>
      </c>
    </row>
    <row r="611" spans="1:12" x14ac:dyDescent="0.25">
      <c r="C611" s="20" t="s">
        <v>1</v>
      </c>
      <c r="D611" s="34">
        <f t="shared" ref="D611:H611" si="419">+D574</f>
        <v>0.02</v>
      </c>
      <c r="E611" s="27">
        <f t="shared" si="419"/>
        <v>2.5</v>
      </c>
      <c r="F611" s="27">
        <f t="shared" si="419"/>
        <v>5.9259259259259256E-3</v>
      </c>
      <c r="G611" s="27">
        <f t="shared" si="419"/>
        <v>1.2800000000000001E-3</v>
      </c>
      <c r="H611" s="28">
        <f t="shared" si="419"/>
        <v>2.5000000000000001E-3</v>
      </c>
    </row>
    <row r="612" spans="1:12" x14ac:dyDescent="0.25">
      <c r="C612" s="20" t="s">
        <v>2</v>
      </c>
      <c r="D612" s="34">
        <f t="shared" ref="D612:H612" si="420">+D575</f>
        <v>0.2</v>
      </c>
      <c r="E612" s="27">
        <f t="shared" si="420"/>
        <v>5.9259259259259262E-2</v>
      </c>
      <c r="F612" s="27">
        <f t="shared" si="420"/>
        <v>1.6</v>
      </c>
      <c r="G612" s="27">
        <f t="shared" si="420"/>
        <v>0.2</v>
      </c>
      <c r="H612" s="28">
        <f t="shared" si="420"/>
        <v>0.2</v>
      </c>
    </row>
    <row r="613" spans="1:12" x14ac:dyDescent="0.25">
      <c r="C613" s="20" t="s">
        <v>3</v>
      </c>
      <c r="D613" s="34">
        <f t="shared" ref="D613:H613" si="421">+D576</f>
        <v>0</v>
      </c>
      <c r="E613" s="27">
        <f t="shared" si="421"/>
        <v>0</v>
      </c>
      <c r="F613" s="27">
        <f t="shared" si="421"/>
        <v>0</v>
      </c>
      <c r="G613" s="27">
        <f t="shared" si="421"/>
        <v>0</v>
      </c>
      <c r="H613" s="28">
        <f t="shared" si="421"/>
        <v>0</v>
      </c>
    </row>
    <row r="614" spans="1:12" x14ac:dyDescent="0.25">
      <c r="C614" s="8" t="s">
        <v>4</v>
      </c>
      <c r="D614" s="35">
        <f t="shared" ref="D614:H614" si="422">+D577</f>
        <v>1.2500000000000001E-2</v>
      </c>
      <c r="E614" s="29">
        <f t="shared" si="422"/>
        <v>1.2500000000000001E-2</v>
      </c>
      <c r="F614" s="29">
        <f t="shared" si="422"/>
        <v>0.1</v>
      </c>
      <c r="G614" s="29">
        <f t="shared" si="422"/>
        <v>0.1</v>
      </c>
      <c r="H614" s="30">
        <f t="shared" si="422"/>
        <v>12.5</v>
      </c>
    </row>
    <row r="616" spans="1:12" x14ac:dyDescent="0.25">
      <c r="C616" t="s">
        <v>24</v>
      </c>
      <c r="D616" s="4">
        <f>+SUM(D610:D614)</f>
        <v>1.8325</v>
      </c>
      <c r="E616" s="4">
        <f t="shared" ref="E616:H616" si="423">+SUM(E610:E614)</f>
        <v>2.7717592592592597</v>
      </c>
      <c r="F616" s="4">
        <f t="shared" si="423"/>
        <v>1.905925925925926</v>
      </c>
      <c r="G616" s="4">
        <f t="shared" si="423"/>
        <v>0.32628000000000001</v>
      </c>
      <c r="H616" s="4">
        <f t="shared" si="423"/>
        <v>12.727499999999999</v>
      </c>
    </row>
    <row r="618" spans="1:12" x14ac:dyDescent="0.25">
      <c r="C618" s="11" t="s">
        <v>26</v>
      </c>
      <c r="D618" s="18" t="s">
        <v>0</v>
      </c>
      <c r="E618" s="18" t="s">
        <v>1</v>
      </c>
      <c r="F618" s="18" t="s">
        <v>2</v>
      </c>
      <c r="G618" s="18" t="s">
        <v>3</v>
      </c>
      <c r="H618" s="19" t="s">
        <v>4</v>
      </c>
      <c r="J618" s="40" t="s">
        <v>27</v>
      </c>
      <c r="L618" s="40" t="s">
        <v>32</v>
      </c>
    </row>
    <row r="619" spans="1:12" x14ac:dyDescent="0.25">
      <c r="C619" s="20" t="s">
        <v>0</v>
      </c>
      <c r="D619" s="31">
        <f>+$C$29*D605*D610/D616</f>
        <v>4304.1190414260891</v>
      </c>
      <c r="E619" s="32">
        <f t="shared" ref="E619:H619" si="424">+$C$29*E605*E610/E616</f>
        <v>106.46531575288526</v>
      </c>
      <c r="F619" s="32">
        <f t="shared" si="424"/>
        <v>739.36768932010762</v>
      </c>
      <c r="G619" s="32">
        <f t="shared" si="424"/>
        <v>5.9894824153435229</v>
      </c>
      <c r="H619" s="33">
        <f t="shared" si="424"/>
        <v>6.4023768547646247</v>
      </c>
      <c r="J619" s="38">
        <f>+SUM(D619:H619)</f>
        <v>5162.3439057691903</v>
      </c>
      <c r="L619" s="38">
        <f>+J619-J582</f>
        <v>1.8182262231148343</v>
      </c>
    </row>
    <row r="620" spans="1:12" x14ac:dyDescent="0.25">
      <c r="C620" s="20" t="s">
        <v>1</v>
      </c>
      <c r="D620" s="34">
        <f>+$C$29*D605*D611/D616</f>
        <v>53.801488017826109</v>
      </c>
      <c r="E620" s="27">
        <f t="shared" ref="E620:H620" si="425">+$C$29*E605*E611/E616</f>
        <v>1330.8164469110657</v>
      </c>
      <c r="F620" s="27">
        <f t="shared" si="425"/>
        <v>21.907190794669852</v>
      </c>
      <c r="G620" s="27">
        <f t="shared" si="425"/>
        <v>0.30666149966558837</v>
      </c>
      <c r="H620" s="28">
        <f t="shared" si="425"/>
        <v>0.64023768547646243</v>
      </c>
      <c r="J620" s="38">
        <f>+SUM(D620:H620)</f>
        <v>1407.4720249087036</v>
      </c>
      <c r="L620" s="38">
        <f t="shared" ref="L620:L623" si="426">+J620-J583</f>
        <v>0.97019672839974191</v>
      </c>
    </row>
    <row r="621" spans="1:12" x14ac:dyDescent="0.25">
      <c r="C621" s="20" t="s">
        <v>2</v>
      </c>
      <c r="D621" s="34">
        <f>+$C$29*D605*D612/D616</f>
        <v>538.01488017826114</v>
      </c>
      <c r="E621" s="27">
        <f t="shared" ref="E621:H621" si="427">+$C$29*E605*E612/E616</f>
        <v>31.545278741595634</v>
      </c>
      <c r="F621" s="27">
        <f t="shared" si="427"/>
        <v>5914.9415145608609</v>
      </c>
      <c r="G621" s="27">
        <f t="shared" si="427"/>
        <v>47.915859322748183</v>
      </c>
      <c r="H621" s="28">
        <f t="shared" si="427"/>
        <v>51.219014838116998</v>
      </c>
      <c r="J621" s="38">
        <f>+SUM(D621:H621)</f>
        <v>6583.6365476415831</v>
      </c>
      <c r="L621" s="38">
        <f t="shared" si="426"/>
        <v>1.7788931192399104</v>
      </c>
    </row>
    <row r="622" spans="1:12" x14ac:dyDescent="0.25">
      <c r="C622" s="20" t="s">
        <v>3</v>
      </c>
      <c r="D622" s="34">
        <f>+$C$29*D605*D613/D616</f>
        <v>0</v>
      </c>
      <c r="E622" s="27">
        <f t="shared" ref="E622:H622" si="428">+$C$29*E605*E613/E616</f>
        <v>0</v>
      </c>
      <c r="F622" s="27">
        <f t="shared" si="428"/>
        <v>0</v>
      </c>
      <c r="G622" s="27">
        <f t="shared" si="428"/>
        <v>0</v>
      </c>
      <c r="H622" s="28">
        <f t="shared" si="428"/>
        <v>0</v>
      </c>
      <c r="J622" s="38">
        <f>+SUM(D622:H622)</f>
        <v>0</v>
      </c>
      <c r="L622" s="38">
        <f t="shared" si="426"/>
        <v>0</v>
      </c>
    </row>
    <row r="623" spans="1:12" x14ac:dyDescent="0.25">
      <c r="C623" s="8" t="s">
        <v>4</v>
      </c>
      <c r="D623" s="35">
        <f>+$C$29*D605*D614/D616</f>
        <v>33.625930011141321</v>
      </c>
      <c r="E623" s="29">
        <f t="shared" ref="E623:H623" si="429">+$C$29*E605*E614/E616</f>
        <v>6.6540822345553288</v>
      </c>
      <c r="F623" s="29">
        <f t="shared" si="429"/>
        <v>369.68384466005381</v>
      </c>
      <c r="G623" s="29">
        <f t="shared" si="429"/>
        <v>23.957929661374092</v>
      </c>
      <c r="H623" s="30">
        <f t="shared" si="429"/>
        <v>3201.1884273823125</v>
      </c>
      <c r="J623" s="39">
        <f>+SUM(D623:H623)</f>
        <v>3635.1102139494369</v>
      </c>
      <c r="L623" s="39">
        <f t="shared" si="426"/>
        <v>2.0363675596991015</v>
      </c>
    </row>
    <row r="624" spans="1:12" x14ac:dyDescent="0.25">
      <c r="A624" t="s">
        <v>46</v>
      </c>
    </row>
    <row r="625" spans="1:10" x14ac:dyDescent="0.25">
      <c r="A625" t="s">
        <v>28</v>
      </c>
    </row>
    <row r="626" spans="1:10" x14ac:dyDescent="0.25">
      <c r="A626" t="s">
        <v>6</v>
      </c>
      <c r="C626" s="11" t="s">
        <v>11</v>
      </c>
      <c r="D626" s="18" t="s">
        <v>0</v>
      </c>
      <c r="E626" s="18" t="s">
        <v>1</v>
      </c>
      <c r="F626" s="18" t="s">
        <v>2</v>
      </c>
      <c r="G626" s="18" t="s">
        <v>3</v>
      </c>
      <c r="H626" s="19" t="s">
        <v>4</v>
      </c>
      <c r="J626" s="40" t="s">
        <v>12</v>
      </c>
    </row>
    <row r="627" spans="1:10" x14ac:dyDescent="0.25">
      <c r="A627" s="3">
        <f>+J619+A$35</f>
        <v>7162.3439057691903</v>
      </c>
      <c r="C627" s="20" t="s">
        <v>0</v>
      </c>
      <c r="D627" s="31">
        <f>+D590</f>
        <v>20</v>
      </c>
      <c r="E627" s="32">
        <f t="shared" ref="E627:H627" si="430">+E590</f>
        <v>2</v>
      </c>
      <c r="F627" s="32">
        <f t="shared" si="430"/>
        <v>5</v>
      </c>
      <c r="G627" s="32">
        <f t="shared" si="430"/>
        <v>5.0000000000000001E-3</v>
      </c>
      <c r="H627" s="33">
        <f t="shared" si="430"/>
        <v>0.5</v>
      </c>
      <c r="J627" s="36">
        <f>+SUM(D627:H627)</f>
        <v>27.504999999999999</v>
      </c>
    </row>
    <row r="628" spans="1:10" x14ac:dyDescent="0.25">
      <c r="A628" s="3">
        <f>+J620+A$36</f>
        <v>1507.4720249087036</v>
      </c>
      <c r="C628" s="20" t="s">
        <v>1</v>
      </c>
      <c r="D628" s="34">
        <f t="shared" ref="D628:H628" si="431">+D591</f>
        <v>5</v>
      </c>
      <c r="E628" s="27">
        <f t="shared" si="431"/>
        <v>50</v>
      </c>
      <c r="F628" s="27">
        <f t="shared" si="431"/>
        <v>2.2222222222222223</v>
      </c>
      <c r="G628" s="27">
        <f t="shared" si="431"/>
        <v>3.2000000000000002E-3</v>
      </c>
      <c r="H628" s="28">
        <f t="shared" si="431"/>
        <v>0.5</v>
      </c>
      <c r="J628" s="36">
        <f>+SUM(D628:H628)</f>
        <v>57.725422222222221</v>
      </c>
    </row>
    <row r="629" spans="1:10" x14ac:dyDescent="0.25">
      <c r="A629" s="3">
        <f>+J621+A$37</f>
        <v>9583.6365476415831</v>
      </c>
      <c r="C629" s="20" t="s">
        <v>2</v>
      </c>
      <c r="D629" s="34">
        <f t="shared" ref="D629:H629" si="432">+D592</f>
        <v>5</v>
      </c>
      <c r="E629" s="27">
        <f t="shared" si="432"/>
        <v>0.88888888888888884</v>
      </c>
      <c r="F629" s="27">
        <f t="shared" si="432"/>
        <v>20</v>
      </c>
      <c r="G629" s="27">
        <f t="shared" si="432"/>
        <v>0.02</v>
      </c>
      <c r="H629" s="28">
        <f t="shared" si="432"/>
        <v>2</v>
      </c>
      <c r="J629" s="36">
        <f>+SUM(D629:H629)</f>
        <v>27.908888888888889</v>
      </c>
    </row>
    <row r="630" spans="1:10" x14ac:dyDescent="0.25">
      <c r="A630" s="3">
        <f>+J622+A$38</f>
        <v>4500</v>
      </c>
      <c r="C630" s="20" t="s">
        <v>3</v>
      </c>
      <c r="D630" s="34">
        <f t="shared" ref="D630:H630" si="433">+D593</f>
        <v>1.25</v>
      </c>
      <c r="E630" s="27">
        <f t="shared" si="433"/>
        <v>0.32</v>
      </c>
      <c r="F630" s="27">
        <f t="shared" si="433"/>
        <v>5</v>
      </c>
      <c r="G630" s="27">
        <f t="shared" si="433"/>
        <v>0.22222222222222221</v>
      </c>
      <c r="H630" s="28">
        <f t="shared" si="433"/>
        <v>2</v>
      </c>
      <c r="J630" s="36">
        <f>+SUM(D630:H630)</f>
        <v>8.7922222222222217</v>
      </c>
    </row>
    <row r="631" spans="1:10" x14ac:dyDescent="0.25">
      <c r="A631" s="3">
        <f>+J623+A$39</f>
        <v>3735.1102139494369</v>
      </c>
      <c r="C631" s="8" t="s">
        <v>4</v>
      </c>
      <c r="D631" s="35">
        <f t="shared" ref="D631:H631" si="434">+D594</f>
        <v>1.25</v>
      </c>
      <c r="E631" s="29">
        <f t="shared" si="434"/>
        <v>0.5</v>
      </c>
      <c r="F631" s="29">
        <f t="shared" si="434"/>
        <v>5</v>
      </c>
      <c r="G631" s="29">
        <f t="shared" si="434"/>
        <v>0.02</v>
      </c>
      <c r="H631" s="30">
        <f t="shared" si="434"/>
        <v>50</v>
      </c>
      <c r="J631" s="37">
        <f>+SUM(D631:H631)</f>
        <v>56.769999999999996</v>
      </c>
    </row>
    <row r="632" spans="1:10" x14ac:dyDescent="0.25">
      <c r="J632" s="5"/>
    </row>
    <row r="633" spans="1:10" x14ac:dyDescent="0.25">
      <c r="J633" s="5"/>
    </row>
    <row r="634" spans="1:10" x14ac:dyDescent="0.25">
      <c r="C634" s="11" t="s">
        <v>25</v>
      </c>
      <c r="D634" s="18" t="s">
        <v>0</v>
      </c>
      <c r="E634" s="18" t="s">
        <v>1</v>
      </c>
      <c r="F634" s="18" t="s">
        <v>2</v>
      </c>
      <c r="G634" s="18" t="s">
        <v>3</v>
      </c>
      <c r="H634" s="19" t="s">
        <v>4</v>
      </c>
    </row>
    <row r="635" spans="1:10" x14ac:dyDescent="0.25">
      <c r="C635" s="20" t="s">
        <v>0</v>
      </c>
      <c r="D635" s="31">
        <f>+$A627*D627/$J$35</f>
        <v>5208.0304713827954</v>
      </c>
      <c r="E635" s="32">
        <f t="shared" ref="E635:H635" si="435">+$A627*E627/$J$35</f>
        <v>520.80304713827968</v>
      </c>
      <c r="F635" s="32">
        <f t="shared" si="435"/>
        <v>1302.0076178456989</v>
      </c>
      <c r="G635" s="32">
        <f t="shared" si="435"/>
        <v>1.3020076178456992</v>
      </c>
      <c r="H635" s="33">
        <f t="shared" si="435"/>
        <v>130.20076178456992</v>
      </c>
    </row>
    <row r="636" spans="1:10" x14ac:dyDescent="0.25">
      <c r="C636" s="20" t="s">
        <v>1</v>
      </c>
      <c r="D636" s="34">
        <f>+$A628*D628/$J$36</f>
        <v>130.57262873760158</v>
      </c>
      <c r="E636" s="27">
        <f t="shared" ref="E636:H636" si="436">+$A628*E628/$J$36</f>
        <v>1305.7262873760158</v>
      </c>
      <c r="F636" s="27">
        <f t="shared" si="436"/>
        <v>58.032279438934033</v>
      </c>
      <c r="G636" s="27">
        <f t="shared" si="436"/>
        <v>8.3566482392065017E-2</v>
      </c>
      <c r="H636" s="28">
        <f t="shared" si="436"/>
        <v>13.057262873760157</v>
      </c>
    </row>
    <row r="637" spans="1:10" x14ac:dyDescent="0.25">
      <c r="C637" s="20" t="s">
        <v>2</v>
      </c>
      <c r="D637" s="34">
        <f>+$A629*D629/$J$37</f>
        <v>1716.9505718762291</v>
      </c>
      <c r="E637" s="27">
        <f t="shared" ref="E637:H637" si="437">+$A629*E629/$J$37</f>
        <v>305.23565722244069</v>
      </c>
      <c r="F637" s="27">
        <f t="shared" si="437"/>
        <v>6867.8022875049164</v>
      </c>
      <c r="G637" s="27">
        <f t="shared" si="437"/>
        <v>6.8678022875049169</v>
      </c>
      <c r="H637" s="28">
        <f t="shared" si="437"/>
        <v>686.78022875049169</v>
      </c>
    </row>
    <row r="638" spans="1:10" x14ac:dyDescent="0.25">
      <c r="C638" s="20" t="s">
        <v>3</v>
      </c>
      <c r="D638" s="34">
        <f>+$A630*D630/$J$38</f>
        <v>639.76999873625687</v>
      </c>
      <c r="E638" s="27">
        <f t="shared" ref="E638:H638" si="438">+$A630*E630/$J$38</f>
        <v>163.78111967648175</v>
      </c>
      <c r="F638" s="27">
        <f t="shared" si="438"/>
        <v>2559.0799949450275</v>
      </c>
      <c r="G638" s="27">
        <f t="shared" si="438"/>
        <v>113.73688866422344</v>
      </c>
      <c r="H638" s="28">
        <f t="shared" si="438"/>
        <v>1023.6319979780109</v>
      </c>
    </row>
    <row r="639" spans="1:10" x14ac:dyDescent="0.25">
      <c r="C639" s="8" t="s">
        <v>4</v>
      </c>
      <c r="D639" s="35">
        <f>+$A631*D631/$J$39</f>
        <v>82.242166063709647</v>
      </c>
      <c r="E639" s="29">
        <f t="shared" ref="E639:H639" si="439">+$A631*E631/$J$39</f>
        <v>32.896866425483857</v>
      </c>
      <c r="F639" s="29">
        <f t="shared" si="439"/>
        <v>328.96866425483859</v>
      </c>
      <c r="G639" s="29">
        <f t="shared" si="439"/>
        <v>1.3158746570193545</v>
      </c>
      <c r="H639" s="30">
        <f t="shared" si="439"/>
        <v>3289.6866425483859</v>
      </c>
    </row>
    <row r="641" spans="1:12" x14ac:dyDescent="0.25">
      <c r="C641" s="9" t="s">
        <v>19</v>
      </c>
      <c r="D641" s="56">
        <f>+SUM(D635:D639)</f>
        <v>7777.5658367965934</v>
      </c>
      <c r="E641" s="56">
        <f t="shared" ref="E641:H641" si="440">+SUM(E635:E639)</f>
        <v>2328.4429778387021</v>
      </c>
      <c r="F641" s="56">
        <f t="shared" si="440"/>
        <v>11115.890843989417</v>
      </c>
      <c r="G641" s="56">
        <f t="shared" si="440"/>
        <v>123.30613970898547</v>
      </c>
      <c r="H641" s="57">
        <f t="shared" si="440"/>
        <v>5143.356893935219</v>
      </c>
    </row>
    <row r="642" spans="1:12" x14ac:dyDescent="0.25">
      <c r="C642" s="10" t="s">
        <v>5</v>
      </c>
      <c r="D642" s="58">
        <f>+$C$28*D641</f>
        <v>17051.946230863476</v>
      </c>
      <c r="E642" s="58">
        <f t="shared" ref="E642" si="441">+$C$28*E641</f>
        <v>5105.0013966954193</v>
      </c>
      <c r="F642" s="58">
        <f t="shared" ref="F642" si="442">+$C$28*F641</f>
        <v>24371.066340973026</v>
      </c>
      <c r="G642" s="58">
        <f t="shared" ref="G642" si="443">+$C$28*G641</f>
        <v>270.34289498460589</v>
      </c>
      <c r="H642" s="59">
        <f t="shared" ref="H642" si="444">+$C$28*H641</f>
        <v>11276.567378778725</v>
      </c>
    </row>
    <row r="643" spans="1:12" x14ac:dyDescent="0.25">
      <c r="A643" t="s">
        <v>29</v>
      </c>
    </row>
    <row r="646" spans="1:12" x14ac:dyDescent="0.25">
      <c r="C646" s="11" t="s">
        <v>11</v>
      </c>
      <c r="D646" s="18" t="s">
        <v>0</v>
      </c>
      <c r="E646" s="18" t="s">
        <v>1</v>
      </c>
      <c r="F646" s="18" t="s">
        <v>2</v>
      </c>
      <c r="G646" s="18" t="s">
        <v>3</v>
      </c>
      <c r="H646" s="19" t="s">
        <v>4</v>
      </c>
    </row>
    <row r="647" spans="1:12" x14ac:dyDescent="0.25">
      <c r="C647" s="20" t="s">
        <v>0</v>
      </c>
      <c r="D647" s="31">
        <f>+D610</f>
        <v>1.6</v>
      </c>
      <c r="E647" s="32">
        <f t="shared" ref="E647:H647" si="445">+E610</f>
        <v>0.2</v>
      </c>
      <c r="F647" s="32">
        <f t="shared" si="445"/>
        <v>0.2</v>
      </c>
      <c r="G647" s="32">
        <f t="shared" si="445"/>
        <v>2.5000000000000001E-2</v>
      </c>
      <c r="H647" s="33">
        <f t="shared" si="445"/>
        <v>2.5000000000000001E-2</v>
      </c>
    </row>
    <row r="648" spans="1:12" x14ac:dyDescent="0.25">
      <c r="C648" s="20" t="s">
        <v>1</v>
      </c>
      <c r="D648" s="34">
        <f t="shared" ref="D648:H648" si="446">+D611</f>
        <v>0.02</v>
      </c>
      <c r="E648" s="27">
        <f t="shared" si="446"/>
        <v>2.5</v>
      </c>
      <c r="F648" s="27">
        <f t="shared" si="446"/>
        <v>5.9259259259259256E-3</v>
      </c>
      <c r="G648" s="27">
        <f t="shared" si="446"/>
        <v>1.2800000000000001E-3</v>
      </c>
      <c r="H648" s="28">
        <f t="shared" si="446"/>
        <v>2.5000000000000001E-3</v>
      </c>
    </row>
    <row r="649" spans="1:12" x14ac:dyDescent="0.25">
      <c r="C649" s="20" t="s">
        <v>2</v>
      </c>
      <c r="D649" s="34">
        <f t="shared" ref="D649:H649" si="447">+D612</f>
        <v>0.2</v>
      </c>
      <c r="E649" s="27">
        <f t="shared" si="447"/>
        <v>5.9259259259259262E-2</v>
      </c>
      <c r="F649" s="27">
        <f t="shared" si="447"/>
        <v>1.6</v>
      </c>
      <c r="G649" s="27">
        <f t="shared" si="447"/>
        <v>0.2</v>
      </c>
      <c r="H649" s="28">
        <f t="shared" si="447"/>
        <v>0.2</v>
      </c>
    </row>
    <row r="650" spans="1:12" x14ac:dyDescent="0.25">
      <c r="C650" s="20" t="s">
        <v>3</v>
      </c>
      <c r="D650" s="34">
        <f t="shared" ref="D650:H650" si="448">+D613</f>
        <v>0</v>
      </c>
      <c r="E650" s="27">
        <f t="shared" si="448"/>
        <v>0</v>
      </c>
      <c r="F650" s="27">
        <f t="shared" si="448"/>
        <v>0</v>
      </c>
      <c r="G650" s="27">
        <f t="shared" si="448"/>
        <v>0</v>
      </c>
      <c r="H650" s="28">
        <f t="shared" si="448"/>
        <v>0</v>
      </c>
    </row>
    <row r="651" spans="1:12" x14ac:dyDescent="0.25">
      <c r="C651" s="8" t="s">
        <v>4</v>
      </c>
      <c r="D651" s="35">
        <f t="shared" ref="D651:H651" si="449">+D614</f>
        <v>1.2500000000000001E-2</v>
      </c>
      <c r="E651" s="29">
        <f t="shared" si="449"/>
        <v>1.2500000000000001E-2</v>
      </c>
      <c r="F651" s="29">
        <f t="shared" si="449"/>
        <v>0.1</v>
      </c>
      <c r="G651" s="29">
        <f t="shared" si="449"/>
        <v>0.1</v>
      </c>
      <c r="H651" s="30">
        <f t="shared" si="449"/>
        <v>12.5</v>
      </c>
    </row>
    <row r="653" spans="1:12" x14ac:dyDescent="0.25">
      <c r="C653" t="s">
        <v>24</v>
      </c>
      <c r="D653" s="4">
        <f>+SUM(D647:D651)</f>
        <v>1.8325</v>
      </c>
      <c r="E653" s="4">
        <f t="shared" ref="E653:H653" si="450">+SUM(E647:E651)</f>
        <v>2.7717592592592597</v>
      </c>
      <c r="F653" s="4">
        <f t="shared" si="450"/>
        <v>1.905925925925926</v>
      </c>
      <c r="G653" s="4">
        <f t="shared" si="450"/>
        <v>0.32628000000000001</v>
      </c>
      <c r="H653" s="4">
        <f t="shared" si="450"/>
        <v>12.727499999999999</v>
      </c>
    </row>
    <row r="655" spans="1:12" x14ac:dyDescent="0.25">
      <c r="C655" s="11" t="s">
        <v>26</v>
      </c>
      <c r="D655" s="18" t="s">
        <v>0</v>
      </c>
      <c r="E655" s="18" t="s">
        <v>1</v>
      </c>
      <c r="F655" s="18" t="s">
        <v>2</v>
      </c>
      <c r="G655" s="18" t="s">
        <v>3</v>
      </c>
      <c r="H655" s="19" t="s">
        <v>4</v>
      </c>
      <c r="J655" s="40" t="s">
        <v>27</v>
      </c>
      <c r="L655" s="40" t="s">
        <v>32</v>
      </c>
    </row>
    <row r="656" spans="1:12" x14ac:dyDescent="0.25">
      <c r="C656" s="20" t="s">
        <v>0</v>
      </c>
      <c r="D656" s="31">
        <f>+$C$29*D642*D647/D653</f>
        <v>4305.0986062568909</v>
      </c>
      <c r="E656" s="32">
        <f t="shared" ref="E656:H656" si="451">+$C$29*E642*E647/E653</f>
        <v>106.51321735434425</v>
      </c>
      <c r="F656" s="32">
        <f t="shared" si="451"/>
        <v>739.48889950554735</v>
      </c>
      <c r="G656" s="32">
        <f t="shared" si="451"/>
        <v>5.9895978541146393</v>
      </c>
      <c r="H656" s="33">
        <f t="shared" si="451"/>
        <v>6.4048206281978697</v>
      </c>
      <c r="J656" s="38">
        <f>+SUM(D656:H656)</f>
        <v>5163.4951415990945</v>
      </c>
      <c r="L656" s="38">
        <f>+J656-J619</f>
        <v>1.1512358299041807</v>
      </c>
    </row>
    <row r="657" spans="1:12" x14ac:dyDescent="0.25">
      <c r="C657" s="20" t="s">
        <v>1</v>
      </c>
      <c r="D657" s="34">
        <f>+$C$29*D642*D648/D653</f>
        <v>53.81373257821113</v>
      </c>
      <c r="E657" s="27">
        <f t="shared" ref="E657:H657" si="452">+$C$29*E642*E648/E653</f>
        <v>1331.4152169293029</v>
      </c>
      <c r="F657" s="27">
        <f t="shared" si="452"/>
        <v>21.910782207571774</v>
      </c>
      <c r="G657" s="27">
        <f t="shared" si="452"/>
        <v>0.30666741013066956</v>
      </c>
      <c r="H657" s="28">
        <f t="shared" si="452"/>
        <v>0.64048206281978692</v>
      </c>
      <c r="J657" s="38">
        <f>+SUM(D657:H657)</f>
        <v>1408.0868811880362</v>
      </c>
      <c r="L657" s="38">
        <f t="shared" ref="L657:L660" si="453">+J657-J620</f>
        <v>0.61485627933257092</v>
      </c>
    </row>
    <row r="658" spans="1:12" x14ac:dyDescent="0.25">
      <c r="C658" s="20" t="s">
        <v>2</v>
      </c>
      <c r="D658" s="34">
        <f>+$C$29*D642*D649/D653</f>
        <v>538.13732578211136</v>
      </c>
      <c r="E658" s="27">
        <f t="shared" ref="E658:H658" si="454">+$C$29*E642*E649/E653</f>
        <v>31.559471808694592</v>
      </c>
      <c r="F658" s="27">
        <f t="shared" si="454"/>
        <v>5915.9111960443788</v>
      </c>
      <c r="G658" s="27">
        <f t="shared" si="454"/>
        <v>47.916782832917114</v>
      </c>
      <c r="H658" s="28">
        <f t="shared" si="454"/>
        <v>51.238565025582957</v>
      </c>
      <c r="J658" s="38">
        <f>+SUM(D658:H658)</f>
        <v>6584.7633414936854</v>
      </c>
      <c r="L658" s="38">
        <f t="shared" si="453"/>
        <v>1.1267938521023098</v>
      </c>
    </row>
    <row r="659" spans="1:12" x14ac:dyDescent="0.25">
      <c r="C659" s="20" t="s">
        <v>3</v>
      </c>
      <c r="D659" s="34">
        <f>+$C$29*D642*D650/D653</f>
        <v>0</v>
      </c>
      <c r="E659" s="27">
        <f t="shared" ref="E659:H659" si="455">+$C$29*E642*E650/E653</f>
        <v>0</v>
      </c>
      <c r="F659" s="27">
        <f t="shared" si="455"/>
        <v>0</v>
      </c>
      <c r="G659" s="27">
        <f t="shared" si="455"/>
        <v>0</v>
      </c>
      <c r="H659" s="28">
        <f t="shared" si="455"/>
        <v>0</v>
      </c>
      <c r="J659" s="38">
        <f>+SUM(D659:H659)</f>
        <v>0</v>
      </c>
      <c r="L659" s="38">
        <f t="shared" si="453"/>
        <v>0</v>
      </c>
    </row>
    <row r="660" spans="1:12" x14ac:dyDescent="0.25">
      <c r="C660" s="8" t="s">
        <v>4</v>
      </c>
      <c r="D660" s="35">
        <f>+$C$29*D642*D651/D653</f>
        <v>33.63358286138196</v>
      </c>
      <c r="E660" s="29">
        <f t="shared" ref="E660:H660" si="456">+$C$29*E642*E651/E653</f>
        <v>6.6570760846465156</v>
      </c>
      <c r="F660" s="29">
        <f t="shared" si="456"/>
        <v>369.74444975277368</v>
      </c>
      <c r="G660" s="29">
        <f t="shared" si="456"/>
        <v>23.958391416458557</v>
      </c>
      <c r="H660" s="30">
        <f t="shared" si="456"/>
        <v>3202.4103140989346</v>
      </c>
      <c r="J660" s="39">
        <f>+SUM(D660:H660)</f>
        <v>3636.4038142141953</v>
      </c>
      <c r="L660" s="39">
        <f t="shared" si="453"/>
        <v>1.2936002647584246</v>
      </c>
    </row>
    <row r="661" spans="1:12" x14ac:dyDescent="0.25">
      <c r="A661" t="s">
        <v>47</v>
      </c>
    </row>
    <row r="662" spans="1:12" x14ac:dyDescent="0.25">
      <c r="A662" t="s">
        <v>28</v>
      </c>
    </row>
    <row r="663" spans="1:12" x14ac:dyDescent="0.25">
      <c r="A663" t="s">
        <v>6</v>
      </c>
      <c r="C663" s="11" t="s">
        <v>11</v>
      </c>
      <c r="D663" s="18" t="s">
        <v>0</v>
      </c>
      <c r="E663" s="18" t="s">
        <v>1</v>
      </c>
      <c r="F663" s="18" t="s">
        <v>2</v>
      </c>
      <c r="G663" s="18" t="s">
        <v>3</v>
      </c>
      <c r="H663" s="19" t="s">
        <v>4</v>
      </c>
      <c r="J663" s="40" t="s">
        <v>12</v>
      </c>
    </row>
    <row r="664" spans="1:12" x14ac:dyDescent="0.25">
      <c r="A664" s="3">
        <f>+J656+A$35</f>
        <v>7163.4951415990945</v>
      </c>
      <c r="C664" s="20" t="s">
        <v>0</v>
      </c>
      <c r="D664" s="31">
        <f>+D627</f>
        <v>20</v>
      </c>
      <c r="E664" s="32">
        <f t="shared" ref="E664:H664" si="457">+E627</f>
        <v>2</v>
      </c>
      <c r="F664" s="32">
        <f t="shared" si="457"/>
        <v>5</v>
      </c>
      <c r="G664" s="32">
        <f t="shared" si="457"/>
        <v>5.0000000000000001E-3</v>
      </c>
      <c r="H664" s="33">
        <f t="shared" si="457"/>
        <v>0.5</v>
      </c>
      <c r="J664" s="36">
        <f>+SUM(D664:H664)</f>
        <v>27.504999999999999</v>
      </c>
    </row>
    <row r="665" spans="1:12" x14ac:dyDescent="0.25">
      <c r="A665" s="3">
        <f>+J657+A$36</f>
        <v>1508.0868811880362</v>
      </c>
      <c r="C665" s="20" t="s">
        <v>1</v>
      </c>
      <c r="D665" s="34">
        <f t="shared" ref="D665:H665" si="458">+D628</f>
        <v>5</v>
      </c>
      <c r="E665" s="27">
        <f t="shared" si="458"/>
        <v>50</v>
      </c>
      <c r="F665" s="27">
        <f t="shared" si="458"/>
        <v>2.2222222222222223</v>
      </c>
      <c r="G665" s="27">
        <f t="shared" si="458"/>
        <v>3.2000000000000002E-3</v>
      </c>
      <c r="H665" s="28">
        <f t="shared" si="458"/>
        <v>0.5</v>
      </c>
      <c r="J665" s="36">
        <f>+SUM(D665:H665)</f>
        <v>57.725422222222221</v>
      </c>
    </row>
    <row r="666" spans="1:12" x14ac:dyDescent="0.25">
      <c r="A666" s="3">
        <f>+J658+A$37</f>
        <v>9584.7633414936863</v>
      </c>
      <c r="C666" s="20" t="s">
        <v>2</v>
      </c>
      <c r="D666" s="34">
        <f t="shared" ref="D666:H666" si="459">+D629</f>
        <v>5</v>
      </c>
      <c r="E666" s="27">
        <f t="shared" si="459"/>
        <v>0.88888888888888884</v>
      </c>
      <c r="F666" s="27">
        <f t="shared" si="459"/>
        <v>20</v>
      </c>
      <c r="G666" s="27">
        <f t="shared" si="459"/>
        <v>0.02</v>
      </c>
      <c r="H666" s="28">
        <f t="shared" si="459"/>
        <v>2</v>
      </c>
      <c r="J666" s="36">
        <f>+SUM(D666:H666)</f>
        <v>27.908888888888889</v>
      </c>
    </row>
    <row r="667" spans="1:12" x14ac:dyDescent="0.25">
      <c r="A667" s="3">
        <f>+J659+A$38</f>
        <v>4500</v>
      </c>
      <c r="C667" s="20" t="s">
        <v>3</v>
      </c>
      <c r="D667" s="34">
        <f t="shared" ref="D667:H667" si="460">+D630</f>
        <v>1.25</v>
      </c>
      <c r="E667" s="27">
        <f t="shared" si="460"/>
        <v>0.32</v>
      </c>
      <c r="F667" s="27">
        <f t="shared" si="460"/>
        <v>5</v>
      </c>
      <c r="G667" s="27">
        <f t="shared" si="460"/>
        <v>0.22222222222222221</v>
      </c>
      <c r="H667" s="28">
        <f t="shared" si="460"/>
        <v>2</v>
      </c>
      <c r="J667" s="36">
        <f>+SUM(D667:H667)</f>
        <v>8.7922222222222217</v>
      </c>
    </row>
    <row r="668" spans="1:12" x14ac:dyDescent="0.25">
      <c r="A668" s="3">
        <f>+J660+A$39</f>
        <v>3736.4038142141953</v>
      </c>
      <c r="C668" s="8" t="s">
        <v>4</v>
      </c>
      <c r="D668" s="35">
        <f t="shared" ref="D668:H668" si="461">+D631</f>
        <v>1.25</v>
      </c>
      <c r="E668" s="29">
        <f t="shared" si="461"/>
        <v>0.5</v>
      </c>
      <c r="F668" s="29">
        <f t="shared" si="461"/>
        <v>5</v>
      </c>
      <c r="G668" s="29">
        <f t="shared" si="461"/>
        <v>0.02</v>
      </c>
      <c r="H668" s="30">
        <f t="shared" si="461"/>
        <v>50</v>
      </c>
      <c r="J668" s="37">
        <f>+SUM(D668:H668)</f>
        <v>56.769999999999996</v>
      </c>
    </row>
    <row r="669" spans="1:12" x14ac:dyDescent="0.25">
      <c r="J669" s="5"/>
    </row>
    <row r="670" spans="1:12" x14ac:dyDescent="0.25">
      <c r="J670" s="5"/>
    </row>
    <row r="671" spans="1:12" x14ac:dyDescent="0.25">
      <c r="C671" s="11" t="s">
        <v>25</v>
      </c>
      <c r="D671" s="18" t="s">
        <v>0</v>
      </c>
      <c r="E671" s="18" t="s">
        <v>1</v>
      </c>
      <c r="F671" s="18" t="s">
        <v>2</v>
      </c>
      <c r="G671" s="18" t="s">
        <v>3</v>
      </c>
      <c r="H671" s="19" t="s">
        <v>4</v>
      </c>
    </row>
    <row r="672" spans="1:12" x14ac:dyDescent="0.25">
      <c r="C672" s="20" t="s">
        <v>0</v>
      </c>
      <c r="D672" s="31">
        <f>+$A664*D664/$J$35</f>
        <v>5208.8675816026862</v>
      </c>
      <c r="E672" s="32">
        <f t="shared" ref="E672:H672" si="462">+$A664*E664/$J$35</f>
        <v>520.88675816026864</v>
      </c>
      <c r="F672" s="32">
        <f t="shared" si="462"/>
        <v>1302.2168954006715</v>
      </c>
      <c r="G672" s="32">
        <f t="shared" si="462"/>
        <v>1.3022168954006716</v>
      </c>
      <c r="H672" s="33">
        <f t="shared" si="462"/>
        <v>130.22168954006716</v>
      </c>
    </row>
    <row r="673" spans="1:8" x14ac:dyDescent="0.25">
      <c r="C673" s="20" t="s">
        <v>1</v>
      </c>
      <c r="D673" s="34">
        <f>+$A665*D665/$J$36</f>
        <v>130.62588571309547</v>
      </c>
      <c r="E673" s="27">
        <f t="shared" ref="E673:H673" si="463">+$A665*E665/$J$36</f>
        <v>1306.2588571309545</v>
      </c>
      <c r="F673" s="27">
        <f t="shared" si="463"/>
        <v>58.055949205820205</v>
      </c>
      <c r="G673" s="27">
        <f t="shared" si="463"/>
        <v>8.3600566856381106E-2</v>
      </c>
      <c r="H673" s="28">
        <f t="shared" si="463"/>
        <v>13.062588571309545</v>
      </c>
    </row>
    <row r="674" spans="1:8" x14ac:dyDescent="0.25">
      <c r="C674" s="20" t="s">
        <v>2</v>
      </c>
      <c r="D674" s="34">
        <f>+$A666*D666/$J$37</f>
        <v>1717.1524419428931</v>
      </c>
      <c r="E674" s="27">
        <f t="shared" ref="E674:H674" si="464">+$A666*E666/$J$37</f>
        <v>305.27154523429209</v>
      </c>
      <c r="F674" s="27">
        <f t="shared" si="464"/>
        <v>6868.6097677715725</v>
      </c>
      <c r="G674" s="27">
        <f t="shared" si="464"/>
        <v>6.8686097677715727</v>
      </c>
      <c r="H674" s="28">
        <f t="shared" si="464"/>
        <v>686.86097677715725</v>
      </c>
    </row>
    <row r="675" spans="1:8" x14ac:dyDescent="0.25">
      <c r="C675" s="20" t="s">
        <v>3</v>
      </c>
      <c r="D675" s="34">
        <f>+$A667*D667/$J$38</f>
        <v>639.76999873625687</v>
      </c>
      <c r="E675" s="27">
        <f t="shared" ref="E675:H675" si="465">+$A667*E667/$J$38</f>
        <v>163.78111967648175</v>
      </c>
      <c r="F675" s="27">
        <f t="shared" si="465"/>
        <v>2559.0799949450275</v>
      </c>
      <c r="G675" s="27">
        <f t="shared" si="465"/>
        <v>113.73688866422344</v>
      </c>
      <c r="H675" s="28">
        <f t="shared" si="465"/>
        <v>1023.6319979780109</v>
      </c>
    </row>
    <row r="676" spans="1:8" x14ac:dyDescent="0.25">
      <c r="C676" s="8" t="s">
        <v>4</v>
      </c>
      <c r="D676" s="35">
        <f>+$A668*D668/$J$39</f>
        <v>82.270649423423365</v>
      </c>
      <c r="E676" s="29">
        <f t="shared" ref="E676:H676" si="466">+$A668*E668/$J$39</f>
        <v>32.908259769369344</v>
      </c>
      <c r="F676" s="29">
        <f t="shared" si="466"/>
        <v>329.08259769369346</v>
      </c>
      <c r="G676" s="29">
        <f t="shared" si="466"/>
        <v>1.3163303907747741</v>
      </c>
      <c r="H676" s="30">
        <f t="shared" si="466"/>
        <v>3290.8259769369347</v>
      </c>
    </row>
    <row r="678" spans="1:8" x14ac:dyDescent="0.25">
      <c r="C678" s="9" t="s">
        <v>19</v>
      </c>
      <c r="D678" s="56">
        <f>+SUM(D672:D676)</f>
        <v>7778.6865574183548</v>
      </c>
      <c r="E678" s="56">
        <f t="shared" ref="E678:H678" si="467">+SUM(E672:E676)</f>
        <v>2329.1065399713666</v>
      </c>
      <c r="F678" s="56">
        <f t="shared" si="467"/>
        <v>11117.045205016784</v>
      </c>
      <c r="G678" s="56">
        <f t="shared" si="467"/>
        <v>123.30764628502685</v>
      </c>
      <c r="H678" s="57">
        <f t="shared" si="467"/>
        <v>5144.6032298034797</v>
      </c>
    </row>
    <row r="679" spans="1:8" x14ac:dyDescent="0.25">
      <c r="C679" s="10" t="s">
        <v>5</v>
      </c>
      <c r="D679" s="58">
        <f>+$C$28*D678</f>
        <v>17054.403357962507</v>
      </c>
      <c r="E679" s="58">
        <f t="shared" ref="E679" si="468">+$C$28*E678</f>
        <v>5106.4562253711856</v>
      </c>
      <c r="F679" s="58">
        <f t="shared" ref="F679" si="469">+$C$28*F678</f>
        <v>24373.597223074536</v>
      </c>
      <c r="G679" s="58">
        <f t="shared" ref="G679" si="470">+$C$28*G678</f>
        <v>270.34619808151172</v>
      </c>
      <c r="H679" s="59">
        <f t="shared" ref="H679" si="471">+$C$28*H678</f>
        <v>11279.29991138046</v>
      </c>
    </row>
    <row r="680" spans="1:8" x14ac:dyDescent="0.25">
      <c r="A680" t="s">
        <v>29</v>
      </c>
    </row>
    <row r="683" spans="1:8" x14ac:dyDescent="0.25">
      <c r="C683" s="11" t="s">
        <v>11</v>
      </c>
      <c r="D683" s="18" t="s">
        <v>0</v>
      </c>
      <c r="E683" s="18" t="s">
        <v>1</v>
      </c>
      <c r="F683" s="18" t="s">
        <v>2</v>
      </c>
      <c r="G683" s="18" t="s">
        <v>3</v>
      </c>
      <c r="H683" s="19" t="s">
        <v>4</v>
      </c>
    </row>
    <row r="684" spans="1:8" x14ac:dyDescent="0.25">
      <c r="C684" s="20" t="s">
        <v>0</v>
      </c>
      <c r="D684" s="31">
        <f>+D647</f>
        <v>1.6</v>
      </c>
      <c r="E684" s="32">
        <f t="shared" ref="E684:H684" si="472">+E647</f>
        <v>0.2</v>
      </c>
      <c r="F684" s="32">
        <f t="shared" si="472"/>
        <v>0.2</v>
      </c>
      <c r="G684" s="32">
        <f t="shared" si="472"/>
        <v>2.5000000000000001E-2</v>
      </c>
      <c r="H684" s="33">
        <f t="shared" si="472"/>
        <v>2.5000000000000001E-2</v>
      </c>
    </row>
    <row r="685" spans="1:8" x14ac:dyDescent="0.25">
      <c r="C685" s="20" t="s">
        <v>1</v>
      </c>
      <c r="D685" s="34">
        <f t="shared" ref="D685:H685" si="473">+D648</f>
        <v>0.02</v>
      </c>
      <c r="E685" s="27">
        <f t="shared" si="473"/>
        <v>2.5</v>
      </c>
      <c r="F685" s="27">
        <f t="shared" si="473"/>
        <v>5.9259259259259256E-3</v>
      </c>
      <c r="G685" s="27">
        <f t="shared" si="473"/>
        <v>1.2800000000000001E-3</v>
      </c>
      <c r="H685" s="28">
        <f t="shared" si="473"/>
        <v>2.5000000000000001E-3</v>
      </c>
    </row>
    <row r="686" spans="1:8" x14ac:dyDescent="0.25">
      <c r="C686" s="20" t="s">
        <v>2</v>
      </c>
      <c r="D686" s="34">
        <f t="shared" ref="D686:H686" si="474">+D649</f>
        <v>0.2</v>
      </c>
      <c r="E686" s="27">
        <f t="shared" si="474"/>
        <v>5.9259259259259262E-2</v>
      </c>
      <c r="F686" s="27">
        <f t="shared" si="474"/>
        <v>1.6</v>
      </c>
      <c r="G686" s="27">
        <f t="shared" si="474"/>
        <v>0.2</v>
      </c>
      <c r="H686" s="28">
        <f t="shared" si="474"/>
        <v>0.2</v>
      </c>
    </row>
    <row r="687" spans="1:8" x14ac:dyDescent="0.25">
      <c r="C687" s="20" t="s">
        <v>3</v>
      </c>
      <c r="D687" s="34">
        <f t="shared" ref="D687:H687" si="475">+D650</f>
        <v>0</v>
      </c>
      <c r="E687" s="27">
        <f t="shared" si="475"/>
        <v>0</v>
      </c>
      <c r="F687" s="27">
        <f t="shared" si="475"/>
        <v>0</v>
      </c>
      <c r="G687" s="27">
        <f t="shared" si="475"/>
        <v>0</v>
      </c>
      <c r="H687" s="28">
        <f t="shared" si="475"/>
        <v>0</v>
      </c>
    </row>
    <row r="688" spans="1:8" x14ac:dyDescent="0.25">
      <c r="C688" s="8" t="s">
        <v>4</v>
      </c>
      <c r="D688" s="35">
        <f t="shared" ref="D688:H688" si="476">+D651</f>
        <v>1.2500000000000001E-2</v>
      </c>
      <c r="E688" s="29">
        <f t="shared" si="476"/>
        <v>1.2500000000000001E-2</v>
      </c>
      <c r="F688" s="29">
        <f t="shared" si="476"/>
        <v>0.1</v>
      </c>
      <c r="G688" s="29">
        <f t="shared" si="476"/>
        <v>0.1</v>
      </c>
      <c r="H688" s="30">
        <f t="shared" si="476"/>
        <v>12.5</v>
      </c>
    </row>
    <row r="690" spans="1:12" x14ac:dyDescent="0.25">
      <c r="C690" t="s">
        <v>24</v>
      </c>
      <c r="D690" s="4">
        <f>+SUM(D684:D688)</f>
        <v>1.8325</v>
      </c>
      <c r="E690" s="4">
        <f t="shared" ref="E690:H690" si="477">+SUM(E684:E688)</f>
        <v>2.7717592592592597</v>
      </c>
      <c r="F690" s="4">
        <f t="shared" si="477"/>
        <v>1.905925925925926</v>
      </c>
      <c r="G690" s="4">
        <f t="shared" si="477"/>
        <v>0.32628000000000001</v>
      </c>
      <c r="H690" s="4">
        <f t="shared" si="477"/>
        <v>12.727499999999999</v>
      </c>
    </row>
    <row r="692" spans="1:12" x14ac:dyDescent="0.25">
      <c r="C692" s="11" t="s">
        <v>26</v>
      </c>
      <c r="D692" s="18" t="s">
        <v>0</v>
      </c>
      <c r="E692" s="18" t="s">
        <v>1</v>
      </c>
      <c r="F692" s="18" t="s">
        <v>2</v>
      </c>
      <c r="G692" s="18" t="s">
        <v>3</v>
      </c>
      <c r="H692" s="19" t="s">
        <v>4</v>
      </c>
      <c r="J692" s="40" t="s">
        <v>27</v>
      </c>
      <c r="L692" s="40" t="s">
        <v>32</v>
      </c>
    </row>
    <row r="693" spans="1:12" x14ac:dyDescent="0.25">
      <c r="C693" s="20" t="s">
        <v>0</v>
      </c>
      <c r="D693" s="31">
        <f>+$C$29*D679*D684/D690</f>
        <v>4305.7189562337335</v>
      </c>
      <c r="E693" s="32">
        <f t="shared" ref="E693:H693" si="478">+$C$29*E679*E684/E690</f>
        <v>106.54357160322958</v>
      </c>
      <c r="F693" s="32">
        <f t="shared" si="478"/>
        <v>739.56569381539987</v>
      </c>
      <c r="G693" s="32">
        <f t="shared" si="478"/>
        <v>5.9896710360717247</v>
      </c>
      <c r="H693" s="33">
        <f t="shared" si="478"/>
        <v>6.4063726413759001</v>
      </c>
      <c r="J693" s="38">
        <f>+SUM(D693:H693)</f>
        <v>5164.2242653298108</v>
      </c>
      <c r="L693" s="38">
        <f>+J693-J656</f>
        <v>0.72912373071631009</v>
      </c>
    </row>
    <row r="694" spans="1:12" x14ac:dyDescent="0.25">
      <c r="C694" s="20" t="s">
        <v>1</v>
      </c>
      <c r="D694" s="34">
        <f>+$C$29*D679*D685/D690</f>
        <v>53.821486952921667</v>
      </c>
      <c r="E694" s="27">
        <f t="shared" ref="E694:H694" si="479">+$C$29*E679*E685/E690</f>
        <v>1331.7946450403695</v>
      </c>
      <c r="F694" s="27">
        <f t="shared" si="479"/>
        <v>21.913057594530365</v>
      </c>
      <c r="G694" s="27">
        <f t="shared" si="479"/>
        <v>0.30667115704687231</v>
      </c>
      <c r="H694" s="28">
        <f t="shared" si="479"/>
        <v>0.64063726413758992</v>
      </c>
      <c r="J694" s="38">
        <f>+SUM(D694:H694)</f>
        <v>1408.476498009006</v>
      </c>
      <c r="L694" s="38">
        <f t="shared" ref="L694:L697" si="480">+J694-J657</f>
        <v>0.38961682096987715</v>
      </c>
    </row>
    <row r="695" spans="1:12" x14ac:dyDescent="0.25">
      <c r="C695" s="20" t="s">
        <v>2</v>
      </c>
      <c r="D695" s="34">
        <f>+$C$29*D679*D686/D690</f>
        <v>538.21486952921668</v>
      </c>
      <c r="E695" s="27">
        <f t="shared" ref="E695:H695" si="481">+$C$29*E679*E686/E690</f>
        <v>31.56846566021617</v>
      </c>
      <c r="F695" s="27">
        <f t="shared" si="481"/>
        <v>5916.5255505231989</v>
      </c>
      <c r="G695" s="27">
        <f t="shared" si="481"/>
        <v>47.917368288573797</v>
      </c>
      <c r="H695" s="28">
        <f t="shared" si="481"/>
        <v>51.250981131007201</v>
      </c>
      <c r="J695" s="38">
        <f>+SUM(D695:H695)</f>
        <v>6585.4772351322126</v>
      </c>
      <c r="L695" s="38">
        <f t="shared" si="480"/>
        <v>0.71389363852722454</v>
      </c>
    </row>
    <row r="696" spans="1:12" x14ac:dyDescent="0.25">
      <c r="C696" s="20" t="s">
        <v>3</v>
      </c>
      <c r="D696" s="34">
        <f>+$C$29*D679*D687/D690</f>
        <v>0</v>
      </c>
      <c r="E696" s="27">
        <f t="shared" ref="E696:H696" si="482">+$C$29*E679*E687/E690</f>
        <v>0</v>
      </c>
      <c r="F696" s="27">
        <f t="shared" si="482"/>
        <v>0</v>
      </c>
      <c r="G696" s="27">
        <f t="shared" si="482"/>
        <v>0</v>
      </c>
      <c r="H696" s="28">
        <f t="shared" si="482"/>
        <v>0</v>
      </c>
      <c r="J696" s="38">
        <f>+SUM(D696:H696)</f>
        <v>0</v>
      </c>
      <c r="L696" s="38">
        <f t="shared" si="480"/>
        <v>0</v>
      </c>
    </row>
    <row r="697" spans="1:12" x14ac:dyDescent="0.25">
      <c r="C697" s="8" t="s">
        <v>4</v>
      </c>
      <c r="D697" s="35">
        <f>+$C$29*D679*D688/D690</f>
        <v>33.638429345576043</v>
      </c>
      <c r="E697" s="29">
        <f t="shared" ref="E697:H697" si="483">+$C$29*E679*E688/E690</f>
        <v>6.6589732252018488</v>
      </c>
      <c r="F697" s="29">
        <f t="shared" si="483"/>
        <v>369.78284690769993</v>
      </c>
      <c r="G697" s="29">
        <f t="shared" si="483"/>
        <v>23.958684144286899</v>
      </c>
      <c r="H697" s="30">
        <f t="shared" si="483"/>
        <v>3203.1863206879493</v>
      </c>
      <c r="J697" s="39">
        <f>+SUM(D697:H697)</f>
        <v>3637.2252543107143</v>
      </c>
      <c r="L697" s="39">
        <f t="shared" si="480"/>
        <v>0.82144009651892702</v>
      </c>
    </row>
    <row r="698" spans="1:12" x14ac:dyDescent="0.25">
      <c r="A698" t="s">
        <v>48</v>
      </c>
    </row>
    <row r="699" spans="1:12" x14ac:dyDescent="0.25">
      <c r="A699" t="s">
        <v>28</v>
      </c>
    </row>
    <row r="700" spans="1:12" x14ac:dyDescent="0.25">
      <c r="A700" t="s">
        <v>6</v>
      </c>
      <c r="C700" s="11" t="s">
        <v>11</v>
      </c>
      <c r="D700" s="18" t="s">
        <v>0</v>
      </c>
      <c r="E700" s="18" t="s">
        <v>1</v>
      </c>
      <c r="F700" s="18" t="s">
        <v>2</v>
      </c>
      <c r="G700" s="18" t="s">
        <v>3</v>
      </c>
      <c r="H700" s="19" t="s">
        <v>4</v>
      </c>
      <c r="J700" s="40" t="s">
        <v>12</v>
      </c>
    </row>
    <row r="701" spans="1:12" x14ac:dyDescent="0.25">
      <c r="A701" s="3">
        <f>+J693+A$35</f>
        <v>7164.2242653298108</v>
      </c>
      <c r="C701" s="20" t="s">
        <v>0</v>
      </c>
      <c r="D701" s="31">
        <f>+D664</f>
        <v>20</v>
      </c>
      <c r="E701" s="32">
        <f t="shared" ref="E701:H701" si="484">+E664</f>
        <v>2</v>
      </c>
      <c r="F701" s="32">
        <f t="shared" si="484"/>
        <v>5</v>
      </c>
      <c r="G701" s="32">
        <f t="shared" si="484"/>
        <v>5.0000000000000001E-3</v>
      </c>
      <c r="H701" s="33">
        <f t="shared" si="484"/>
        <v>0.5</v>
      </c>
      <c r="J701" s="36">
        <f>+SUM(D701:H701)</f>
        <v>27.504999999999999</v>
      </c>
    </row>
    <row r="702" spans="1:12" x14ac:dyDescent="0.25">
      <c r="A702" s="3">
        <f>+J694+A$36</f>
        <v>1508.476498009006</v>
      </c>
      <c r="C702" s="20" t="s">
        <v>1</v>
      </c>
      <c r="D702" s="34">
        <f t="shared" ref="D702:H702" si="485">+D665</f>
        <v>5</v>
      </c>
      <c r="E702" s="27">
        <f t="shared" si="485"/>
        <v>50</v>
      </c>
      <c r="F702" s="27">
        <f t="shared" si="485"/>
        <v>2.2222222222222223</v>
      </c>
      <c r="G702" s="27">
        <f t="shared" si="485"/>
        <v>3.2000000000000002E-3</v>
      </c>
      <c r="H702" s="28">
        <f t="shared" si="485"/>
        <v>0.5</v>
      </c>
      <c r="J702" s="36">
        <f>+SUM(D702:H702)</f>
        <v>57.725422222222221</v>
      </c>
    </row>
    <row r="703" spans="1:12" x14ac:dyDescent="0.25">
      <c r="A703" s="3">
        <f>+J695+A$37</f>
        <v>9585.4772351322135</v>
      </c>
      <c r="C703" s="20" t="s">
        <v>2</v>
      </c>
      <c r="D703" s="34">
        <f t="shared" ref="D703:H703" si="486">+D666</f>
        <v>5</v>
      </c>
      <c r="E703" s="27">
        <f t="shared" si="486"/>
        <v>0.88888888888888884</v>
      </c>
      <c r="F703" s="27">
        <f t="shared" si="486"/>
        <v>20</v>
      </c>
      <c r="G703" s="27">
        <f t="shared" si="486"/>
        <v>0.02</v>
      </c>
      <c r="H703" s="28">
        <f t="shared" si="486"/>
        <v>2</v>
      </c>
      <c r="J703" s="36">
        <f>+SUM(D703:H703)</f>
        <v>27.908888888888889</v>
      </c>
    </row>
    <row r="704" spans="1:12" x14ac:dyDescent="0.25">
      <c r="A704" s="3">
        <f>+J696+A$38</f>
        <v>4500</v>
      </c>
      <c r="C704" s="20" t="s">
        <v>3</v>
      </c>
      <c r="D704" s="34">
        <f t="shared" ref="D704:H704" si="487">+D667</f>
        <v>1.25</v>
      </c>
      <c r="E704" s="27">
        <f t="shared" si="487"/>
        <v>0.32</v>
      </c>
      <c r="F704" s="27">
        <f t="shared" si="487"/>
        <v>5</v>
      </c>
      <c r="G704" s="27">
        <f t="shared" si="487"/>
        <v>0.22222222222222221</v>
      </c>
      <c r="H704" s="28">
        <f t="shared" si="487"/>
        <v>2</v>
      </c>
      <c r="J704" s="36">
        <f>+SUM(D704:H704)</f>
        <v>8.7922222222222217</v>
      </c>
    </row>
    <row r="705" spans="1:10" x14ac:dyDescent="0.25">
      <c r="A705" s="3">
        <f>+J697+A$39</f>
        <v>3737.2252543107143</v>
      </c>
      <c r="C705" s="8" t="s">
        <v>4</v>
      </c>
      <c r="D705" s="35">
        <f t="shared" ref="D705:H705" si="488">+D668</f>
        <v>1.25</v>
      </c>
      <c r="E705" s="29">
        <f t="shared" si="488"/>
        <v>0.5</v>
      </c>
      <c r="F705" s="29">
        <f t="shared" si="488"/>
        <v>5</v>
      </c>
      <c r="G705" s="29">
        <f t="shared" si="488"/>
        <v>0.02</v>
      </c>
      <c r="H705" s="30">
        <f t="shared" si="488"/>
        <v>50</v>
      </c>
      <c r="J705" s="37">
        <f>+SUM(D705:H705)</f>
        <v>56.769999999999996</v>
      </c>
    </row>
    <row r="706" spans="1:10" x14ac:dyDescent="0.25">
      <c r="J706" s="5"/>
    </row>
    <row r="707" spans="1:10" x14ac:dyDescent="0.25">
      <c r="J707" s="5"/>
    </row>
    <row r="708" spans="1:10" x14ac:dyDescent="0.25">
      <c r="C708" s="11" t="s">
        <v>25</v>
      </c>
      <c r="D708" s="18" t="s">
        <v>0</v>
      </c>
      <c r="E708" s="18" t="s">
        <v>1</v>
      </c>
      <c r="F708" s="18" t="s">
        <v>2</v>
      </c>
      <c r="G708" s="18" t="s">
        <v>3</v>
      </c>
      <c r="H708" s="19" t="s">
        <v>4</v>
      </c>
    </row>
    <row r="709" spans="1:10" x14ac:dyDescent="0.25">
      <c r="C709" s="20" t="s">
        <v>0</v>
      </c>
      <c r="D709" s="31">
        <f>+$A701*D701/$J$35</f>
        <v>5209.3977570113148</v>
      </c>
      <c r="E709" s="32">
        <f t="shared" ref="E709:H709" si="489">+$A701*E701/$J$35</f>
        <v>520.93977570113145</v>
      </c>
      <c r="F709" s="32">
        <f t="shared" si="489"/>
        <v>1302.3494392528287</v>
      </c>
      <c r="G709" s="32">
        <f t="shared" si="489"/>
        <v>1.3023494392528288</v>
      </c>
      <c r="H709" s="33">
        <f t="shared" si="489"/>
        <v>130.23494392528286</v>
      </c>
    </row>
    <row r="710" spans="1:10" x14ac:dyDescent="0.25">
      <c r="C710" s="20" t="s">
        <v>1</v>
      </c>
      <c r="D710" s="34">
        <f>+$A702*D702/$J$36</f>
        <v>130.65963313372669</v>
      </c>
      <c r="E710" s="27">
        <f t="shared" ref="E710:H710" si="490">+$A702*E702/$J$36</f>
        <v>1306.596331337267</v>
      </c>
      <c r="F710" s="27">
        <f t="shared" si="490"/>
        <v>58.070948059434087</v>
      </c>
      <c r="G710" s="27">
        <f t="shared" si="490"/>
        <v>8.3622165205585103E-2</v>
      </c>
      <c r="H710" s="28">
        <f t="shared" si="490"/>
        <v>13.06596331337267</v>
      </c>
    </row>
    <row r="711" spans="1:10" x14ac:dyDescent="0.25">
      <c r="C711" s="20" t="s">
        <v>2</v>
      </c>
      <c r="D711" s="34">
        <f>+$A703*D703/$J$37</f>
        <v>1717.2803391231373</v>
      </c>
      <c r="E711" s="27">
        <f t="shared" ref="E711:H711" si="491">+$A703*E703/$J$37</f>
        <v>305.29428251077991</v>
      </c>
      <c r="F711" s="27">
        <f t="shared" si="491"/>
        <v>6869.1213564925492</v>
      </c>
      <c r="G711" s="27">
        <f t="shared" si="491"/>
        <v>6.8691213564925491</v>
      </c>
      <c r="H711" s="28">
        <f t="shared" si="491"/>
        <v>686.91213564925488</v>
      </c>
    </row>
    <row r="712" spans="1:10" x14ac:dyDescent="0.25">
      <c r="C712" s="20" t="s">
        <v>3</v>
      </c>
      <c r="D712" s="34">
        <f>+$A704*D704/$J$38</f>
        <v>639.76999873625687</v>
      </c>
      <c r="E712" s="27">
        <f t="shared" ref="E712:H712" si="492">+$A704*E704/$J$38</f>
        <v>163.78111967648175</v>
      </c>
      <c r="F712" s="27">
        <f t="shared" si="492"/>
        <v>2559.0799949450275</v>
      </c>
      <c r="G712" s="27">
        <f t="shared" si="492"/>
        <v>113.73688866422344</v>
      </c>
      <c r="H712" s="28">
        <f t="shared" si="492"/>
        <v>1023.6319979780109</v>
      </c>
    </row>
    <row r="713" spans="1:10" x14ac:dyDescent="0.25">
      <c r="C713" s="8" t="s">
        <v>4</v>
      </c>
      <c r="D713" s="35">
        <f>+$A705*D705/$J$39</f>
        <v>82.288736443339673</v>
      </c>
      <c r="E713" s="29">
        <f t="shared" ref="E713:H713" si="493">+$A705*E705/$J$39</f>
        <v>32.91549457733587</v>
      </c>
      <c r="F713" s="29">
        <f t="shared" si="493"/>
        <v>329.15494577335869</v>
      </c>
      <c r="G713" s="29">
        <f t="shared" si="493"/>
        <v>1.3166197830934347</v>
      </c>
      <c r="H713" s="30">
        <f t="shared" si="493"/>
        <v>3291.5494577335867</v>
      </c>
    </row>
    <row r="715" spans="1:10" x14ac:dyDescent="0.25">
      <c r="C715" s="9" t="s">
        <v>19</v>
      </c>
      <c r="D715" s="56">
        <f>+SUM(D709:D713)</f>
        <v>7779.3964644477755</v>
      </c>
      <c r="E715" s="56">
        <f t="shared" ref="E715:H715" si="494">+SUM(E709:E713)</f>
        <v>2329.5270038029958</v>
      </c>
      <c r="F715" s="56">
        <f t="shared" si="494"/>
        <v>11117.776684523198</v>
      </c>
      <c r="G715" s="56">
        <f t="shared" si="494"/>
        <v>123.30860140826783</v>
      </c>
      <c r="H715" s="57">
        <f t="shared" si="494"/>
        <v>5145.3944985995076</v>
      </c>
    </row>
    <row r="716" spans="1:10" x14ac:dyDescent="0.25">
      <c r="C716" s="10" t="s">
        <v>5</v>
      </c>
      <c r="D716" s="58">
        <f>+$C$28*D715</f>
        <v>17055.959795638333</v>
      </c>
      <c r="E716" s="58">
        <f t="shared" ref="E716" si="495">+$C$28*E715</f>
        <v>5107.3780724888329</v>
      </c>
      <c r="F716" s="58">
        <f t="shared" ref="F716" si="496">+$C$28*F715</f>
        <v>24375.200957388599</v>
      </c>
      <c r="G716" s="58">
        <f t="shared" ref="G716" si="497">+$C$28*G715</f>
        <v>270.34829214416459</v>
      </c>
      <c r="H716" s="59">
        <f t="shared" ref="H716" si="498">+$C$28*H715</f>
        <v>11281.034730891752</v>
      </c>
    </row>
    <row r="717" spans="1:10" x14ac:dyDescent="0.25">
      <c r="A717" t="s">
        <v>29</v>
      </c>
    </row>
    <row r="720" spans="1:10" x14ac:dyDescent="0.25">
      <c r="C720" s="11" t="s">
        <v>11</v>
      </c>
      <c r="D720" s="18" t="s">
        <v>0</v>
      </c>
      <c r="E720" s="18" t="s">
        <v>1</v>
      </c>
      <c r="F720" s="18" t="s">
        <v>2</v>
      </c>
      <c r="G720" s="18" t="s">
        <v>3</v>
      </c>
      <c r="H720" s="19" t="s">
        <v>4</v>
      </c>
    </row>
    <row r="721" spans="1:12" x14ac:dyDescent="0.25">
      <c r="C721" s="20" t="s">
        <v>0</v>
      </c>
      <c r="D721" s="31">
        <f>+D684</f>
        <v>1.6</v>
      </c>
      <c r="E721" s="32">
        <f t="shared" ref="E721:H721" si="499">+E684</f>
        <v>0.2</v>
      </c>
      <c r="F721" s="32">
        <f t="shared" si="499"/>
        <v>0.2</v>
      </c>
      <c r="G721" s="32">
        <f t="shared" si="499"/>
        <v>2.5000000000000001E-2</v>
      </c>
      <c r="H721" s="33">
        <f t="shared" si="499"/>
        <v>2.5000000000000001E-2</v>
      </c>
    </row>
    <row r="722" spans="1:12" x14ac:dyDescent="0.25">
      <c r="C722" s="20" t="s">
        <v>1</v>
      </c>
      <c r="D722" s="34">
        <f t="shared" ref="D722:H722" si="500">+D685</f>
        <v>0.02</v>
      </c>
      <c r="E722" s="27">
        <f t="shared" si="500"/>
        <v>2.5</v>
      </c>
      <c r="F722" s="27">
        <f t="shared" si="500"/>
        <v>5.9259259259259256E-3</v>
      </c>
      <c r="G722" s="27">
        <f t="shared" si="500"/>
        <v>1.2800000000000001E-3</v>
      </c>
      <c r="H722" s="28">
        <f t="shared" si="500"/>
        <v>2.5000000000000001E-3</v>
      </c>
    </row>
    <row r="723" spans="1:12" x14ac:dyDescent="0.25">
      <c r="C723" s="20" t="s">
        <v>2</v>
      </c>
      <c r="D723" s="34">
        <f t="shared" ref="D723:H723" si="501">+D686</f>
        <v>0.2</v>
      </c>
      <c r="E723" s="27">
        <f t="shared" si="501"/>
        <v>5.9259259259259262E-2</v>
      </c>
      <c r="F723" s="27">
        <f t="shared" si="501"/>
        <v>1.6</v>
      </c>
      <c r="G723" s="27">
        <f t="shared" si="501"/>
        <v>0.2</v>
      </c>
      <c r="H723" s="28">
        <f t="shared" si="501"/>
        <v>0.2</v>
      </c>
    </row>
    <row r="724" spans="1:12" x14ac:dyDescent="0.25">
      <c r="C724" s="20" t="s">
        <v>3</v>
      </c>
      <c r="D724" s="34">
        <f t="shared" ref="D724:H724" si="502">+D687</f>
        <v>0</v>
      </c>
      <c r="E724" s="27">
        <f t="shared" si="502"/>
        <v>0</v>
      </c>
      <c r="F724" s="27">
        <f t="shared" si="502"/>
        <v>0</v>
      </c>
      <c r="G724" s="27">
        <f t="shared" si="502"/>
        <v>0</v>
      </c>
      <c r="H724" s="28">
        <f t="shared" si="502"/>
        <v>0</v>
      </c>
    </row>
    <row r="725" spans="1:12" x14ac:dyDescent="0.25">
      <c r="C725" s="8" t="s">
        <v>4</v>
      </c>
      <c r="D725" s="35">
        <f t="shared" ref="D725:H725" si="503">+D688</f>
        <v>1.2500000000000001E-2</v>
      </c>
      <c r="E725" s="29">
        <f t="shared" si="503"/>
        <v>1.2500000000000001E-2</v>
      </c>
      <c r="F725" s="29">
        <f t="shared" si="503"/>
        <v>0.1</v>
      </c>
      <c r="G725" s="29">
        <f t="shared" si="503"/>
        <v>0.1</v>
      </c>
      <c r="H725" s="30">
        <f t="shared" si="503"/>
        <v>12.5</v>
      </c>
    </row>
    <row r="727" spans="1:12" x14ac:dyDescent="0.25">
      <c r="C727" t="s">
        <v>24</v>
      </c>
      <c r="D727" s="4">
        <f>+SUM(D721:D725)</f>
        <v>1.8325</v>
      </c>
      <c r="E727" s="4">
        <f t="shared" ref="E727:H727" si="504">+SUM(E721:E725)</f>
        <v>2.7717592592592597</v>
      </c>
      <c r="F727" s="4">
        <f t="shared" si="504"/>
        <v>1.905925925925926</v>
      </c>
      <c r="G727" s="4">
        <f t="shared" si="504"/>
        <v>0.32628000000000001</v>
      </c>
      <c r="H727" s="4">
        <f t="shared" si="504"/>
        <v>12.727499999999999</v>
      </c>
    </row>
    <row r="729" spans="1:12" x14ac:dyDescent="0.25">
      <c r="C729" s="11" t="s">
        <v>26</v>
      </c>
      <c r="D729" s="18" t="s">
        <v>0</v>
      </c>
      <c r="E729" s="18" t="s">
        <v>1</v>
      </c>
      <c r="F729" s="18" t="s">
        <v>2</v>
      </c>
      <c r="G729" s="18" t="s">
        <v>3</v>
      </c>
      <c r="H729" s="19" t="s">
        <v>4</v>
      </c>
      <c r="J729" s="40" t="s">
        <v>27</v>
      </c>
      <c r="L729" s="40" t="s">
        <v>32</v>
      </c>
    </row>
    <row r="730" spans="1:12" x14ac:dyDescent="0.25">
      <c r="C730" s="20" t="s">
        <v>0</v>
      </c>
      <c r="D730" s="31">
        <f>+$C$29*D716*D721/D727</f>
        <v>4306.1119094824826</v>
      </c>
      <c r="E730" s="32">
        <f t="shared" ref="E730:H730" si="505">+$C$29*E716*E721/E727</f>
        <v>106.56280546719542</v>
      </c>
      <c r="F730" s="32">
        <f t="shared" si="505"/>
        <v>739.61435576996587</v>
      </c>
      <c r="G730" s="32">
        <f t="shared" si="505"/>
        <v>5.9897174311995593</v>
      </c>
      <c r="H730" s="33">
        <f t="shared" si="505"/>
        <v>6.4073579773756677</v>
      </c>
      <c r="J730" s="38">
        <f>+SUM(D730:H730)</f>
        <v>5164.6861461282197</v>
      </c>
      <c r="L730" s="38">
        <f>+J730-J693</f>
        <v>0.46188079840885621</v>
      </c>
    </row>
    <row r="731" spans="1:12" x14ac:dyDescent="0.25">
      <c r="C731" s="20" t="s">
        <v>1</v>
      </c>
      <c r="D731" s="34">
        <f>+$C$29*D716*D722/D727</f>
        <v>53.826398868531037</v>
      </c>
      <c r="E731" s="27">
        <f t="shared" ref="E731:H731" si="506">+$C$29*E716*E722/E727</f>
        <v>1332.0350683399427</v>
      </c>
      <c r="F731" s="27">
        <f t="shared" si="506"/>
        <v>21.914499430221206</v>
      </c>
      <c r="G731" s="27">
        <f t="shared" si="506"/>
        <v>0.30667353247741747</v>
      </c>
      <c r="H731" s="28">
        <f t="shared" si="506"/>
        <v>0.64073579773756673</v>
      </c>
      <c r="J731" s="38">
        <f>+SUM(D731:H731)</f>
        <v>1408.7233759689097</v>
      </c>
      <c r="L731" s="38">
        <f t="shared" ref="L731:L734" si="507">+J731-J694</f>
        <v>0.24687795990371342</v>
      </c>
    </row>
    <row r="732" spans="1:12" x14ac:dyDescent="0.25">
      <c r="C732" s="20" t="s">
        <v>2</v>
      </c>
      <c r="D732" s="34">
        <f>+$C$29*D716*D723/D727</f>
        <v>538.26398868531032</v>
      </c>
      <c r="E732" s="27">
        <f t="shared" ref="E732:H732" si="508">+$C$29*E716*E723/E727</f>
        <v>31.574164582872715</v>
      </c>
      <c r="F732" s="27">
        <f t="shared" si="508"/>
        <v>5916.9148461597269</v>
      </c>
      <c r="G732" s="27">
        <f t="shared" si="508"/>
        <v>47.917739449596475</v>
      </c>
      <c r="H732" s="28">
        <f t="shared" si="508"/>
        <v>51.258863819005342</v>
      </c>
      <c r="J732" s="38">
        <f>+SUM(D732:H732)</f>
        <v>6585.9296026965121</v>
      </c>
      <c r="L732" s="38">
        <f t="shared" si="507"/>
        <v>0.4523675642994931</v>
      </c>
    </row>
    <row r="733" spans="1:12" x14ac:dyDescent="0.25">
      <c r="C733" s="20" t="s">
        <v>3</v>
      </c>
      <c r="D733" s="34">
        <f>+$C$29*D716*D724/D727</f>
        <v>0</v>
      </c>
      <c r="E733" s="27">
        <f t="shared" ref="E733:H733" si="509">+$C$29*E716*E724/E727</f>
        <v>0</v>
      </c>
      <c r="F733" s="27">
        <f t="shared" si="509"/>
        <v>0</v>
      </c>
      <c r="G733" s="27">
        <f t="shared" si="509"/>
        <v>0</v>
      </c>
      <c r="H733" s="28">
        <f t="shared" si="509"/>
        <v>0</v>
      </c>
      <c r="J733" s="38">
        <f>+SUM(D733:H733)</f>
        <v>0</v>
      </c>
      <c r="L733" s="38">
        <f t="shared" si="507"/>
        <v>0</v>
      </c>
    </row>
    <row r="734" spans="1:12" x14ac:dyDescent="0.25">
      <c r="C734" s="8" t="s">
        <v>4</v>
      </c>
      <c r="D734" s="35">
        <f>+$C$29*D716*D725/D727</f>
        <v>33.641499292831895</v>
      </c>
      <c r="E734" s="29">
        <f t="shared" ref="E734:H734" si="510">+$C$29*E716*E725/E727</f>
        <v>6.6601753416997136</v>
      </c>
      <c r="F734" s="29">
        <f t="shared" si="510"/>
        <v>369.80717788498293</v>
      </c>
      <c r="G734" s="29">
        <f t="shared" si="510"/>
        <v>23.958869724798237</v>
      </c>
      <c r="H734" s="30">
        <f t="shared" si="510"/>
        <v>3203.6789886878337</v>
      </c>
      <c r="J734" s="39">
        <f>+SUM(D734:H734)</f>
        <v>3637.7467109321465</v>
      </c>
      <c r="L734" s="39">
        <f t="shared" si="507"/>
        <v>0.52145662143220761</v>
      </c>
    </row>
    <row r="735" spans="1:12" x14ac:dyDescent="0.25">
      <c r="A735" t="s">
        <v>49</v>
      </c>
    </row>
    <row r="736" spans="1:12" x14ac:dyDescent="0.25">
      <c r="A736" t="s">
        <v>28</v>
      </c>
    </row>
    <row r="737" spans="1:10" x14ac:dyDescent="0.25">
      <c r="A737" t="s">
        <v>6</v>
      </c>
      <c r="C737" s="11" t="s">
        <v>11</v>
      </c>
      <c r="D737" s="18" t="s">
        <v>0</v>
      </c>
      <c r="E737" s="18" t="s">
        <v>1</v>
      </c>
      <c r="F737" s="18" t="s">
        <v>2</v>
      </c>
      <c r="G737" s="18" t="s">
        <v>3</v>
      </c>
      <c r="H737" s="19" t="s">
        <v>4</v>
      </c>
      <c r="J737" s="40" t="s">
        <v>12</v>
      </c>
    </row>
    <row r="738" spans="1:10" x14ac:dyDescent="0.25">
      <c r="A738" s="3">
        <f>+J730+A$35</f>
        <v>7164.6861461282197</v>
      </c>
      <c r="C738" s="20" t="s">
        <v>0</v>
      </c>
      <c r="D738" s="31">
        <f>+D701</f>
        <v>20</v>
      </c>
      <c r="E738" s="32">
        <f t="shared" ref="E738:H738" si="511">+E701</f>
        <v>2</v>
      </c>
      <c r="F738" s="32">
        <f t="shared" si="511"/>
        <v>5</v>
      </c>
      <c r="G738" s="32">
        <f t="shared" si="511"/>
        <v>5.0000000000000001E-3</v>
      </c>
      <c r="H738" s="33">
        <f t="shared" si="511"/>
        <v>0.5</v>
      </c>
      <c r="J738" s="36">
        <f>+SUM(D738:H738)</f>
        <v>27.504999999999999</v>
      </c>
    </row>
    <row r="739" spans="1:10" x14ac:dyDescent="0.25">
      <c r="A739" s="3">
        <f>+J731+A$36</f>
        <v>1508.7233759689097</v>
      </c>
      <c r="C739" s="20" t="s">
        <v>1</v>
      </c>
      <c r="D739" s="34">
        <f t="shared" ref="D739:H739" si="512">+D702</f>
        <v>5</v>
      </c>
      <c r="E739" s="27">
        <f t="shared" si="512"/>
        <v>50</v>
      </c>
      <c r="F739" s="27">
        <f t="shared" si="512"/>
        <v>2.2222222222222223</v>
      </c>
      <c r="G739" s="27">
        <f t="shared" si="512"/>
        <v>3.2000000000000002E-3</v>
      </c>
      <c r="H739" s="28">
        <f t="shared" si="512"/>
        <v>0.5</v>
      </c>
      <c r="J739" s="36">
        <f>+SUM(D739:H739)</f>
        <v>57.725422222222221</v>
      </c>
    </row>
    <row r="740" spans="1:10" x14ac:dyDescent="0.25">
      <c r="A740" s="3">
        <f>+J732+A$37</f>
        <v>9585.929602696513</v>
      </c>
      <c r="C740" s="20" t="s">
        <v>2</v>
      </c>
      <c r="D740" s="34">
        <f t="shared" ref="D740:H740" si="513">+D703</f>
        <v>5</v>
      </c>
      <c r="E740" s="27">
        <f t="shared" si="513"/>
        <v>0.88888888888888884</v>
      </c>
      <c r="F740" s="27">
        <f t="shared" si="513"/>
        <v>20</v>
      </c>
      <c r="G740" s="27">
        <f t="shared" si="513"/>
        <v>0.02</v>
      </c>
      <c r="H740" s="28">
        <f t="shared" si="513"/>
        <v>2</v>
      </c>
      <c r="J740" s="36">
        <f>+SUM(D740:H740)</f>
        <v>27.908888888888889</v>
      </c>
    </row>
    <row r="741" spans="1:10" x14ac:dyDescent="0.25">
      <c r="A741" s="3">
        <f>+J733+A$38</f>
        <v>4500</v>
      </c>
      <c r="C741" s="20" t="s">
        <v>3</v>
      </c>
      <c r="D741" s="34">
        <f t="shared" ref="D741:H741" si="514">+D704</f>
        <v>1.25</v>
      </c>
      <c r="E741" s="27">
        <f t="shared" si="514"/>
        <v>0.32</v>
      </c>
      <c r="F741" s="27">
        <f t="shared" si="514"/>
        <v>5</v>
      </c>
      <c r="G741" s="27">
        <f t="shared" si="514"/>
        <v>0.22222222222222221</v>
      </c>
      <c r="H741" s="28">
        <f t="shared" si="514"/>
        <v>2</v>
      </c>
      <c r="J741" s="36">
        <f>+SUM(D741:H741)</f>
        <v>8.7922222222222217</v>
      </c>
    </row>
    <row r="742" spans="1:10" x14ac:dyDescent="0.25">
      <c r="A742" s="3">
        <f>+J734+A$39</f>
        <v>3737.7467109321465</v>
      </c>
      <c r="C742" s="8" t="s">
        <v>4</v>
      </c>
      <c r="D742" s="35">
        <f t="shared" ref="D742:H742" si="515">+D705</f>
        <v>1.25</v>
      </c>
      <c r="E742" s="29">
        <f t="shared" si="515"/>
        <v>0.5</v>
      </c>
      <c r="F742" s="29">
        <f t="shared" si="515"/>
        <v>5</v>
      </c>
      <c r="G742" s="29">
        <f t="shared" si="515"/>
        <v>0.02</v>
      </c>
      <c r="H742" s="30">
        <f t="shared" si="515"/>
        <v>50</v>
      </c>
      <c r="J742" s="37">
        <f>+SUM(D742:H742)</f>
        <v>56.769999999999996</v>
      </c>
    </row>
    <row r="743" spans="1:10" x14ac:dyDescent="0.25">
      <c r="J743" s="5"/>
    </row>
    <row r="744" spans="1:10" x14ac:dyDescent="0.25">
      <c r="J744" s="5"/>
    </row>
    <row r="745" spans="1:10" x14ac:dyDescent="0.25">
      <c r="C745" s="11" t="s">
        <v>25</v>
      </c>
      <c r="D745" s="18" t="s">
        <v>0</v>
      </c>
      <c r="E745" s="18" t="s">
        <v>1</v>
      </c>
      <c r="F745" s="18" t="s">
        <v>2</v>
      </c>
      <c r="G745" s="18" t="s">
        <v>3</v>
      </c>
      <c r="H745" s="19" t="s">
        <v>4</v>
      </c>
    </row>
    <row r="746" spans="1:10" x14ac:dyDescent="0.25">
      <c r="C746" s="20" t="s">
        <v>0</v>
      </c>
      <c r="D746" s="31">
        <f>+$A738*D738/$J$35</f>
        <v>5209.733609255205</v>
      </c>
      <c r="E746" s="32">
        <f t="shared" ref="E746:H746" si="516">+$A738*E738/$J$35</f>
        <v>520.97336092552041</v>
      </c>
      <c r="F746" s="32">
        <f t="shared" si="516"/>
        <v>1302.4334023138013</v>
      </c>
      <c r="G746" s="32">
        <f t="shared" si="516"/>
        <v>1.3024334023138011</v>
      </c>
      <c r="H746" s="33">
        <f t="shared" si="516"/>
        <v>130.2433402313801</v>
      </c>
    </row>
    <row r="747" spans="1:10" x14ac:dyDescent="0.25">
      <c r="C747" s="20" t="s">
        <v>1</v>
      </c>
      <c r="D747" s="34">
        <f>+$A739*D739/$J$36</f>
        <v>130.68101694959151</v>
      </c>
      <c r="E747" s="27">
        <f t="shared" ref="E747:H747" si="517">+$A739*E739/$J$36</f>
        <v>1306.8101694959153</v>
      </c>
      <c r="F747" s="27">
        <f t="shared" si="517"/>
        <v>58.080451977596233</v>
      </c>
      <c r="G747" s="27">
        <f t="shared" si="517"/>
        <v>8.3635850847738571E-2</v>
      </c>
      <c r="H747" s="28">
        <f t="shared" si="517"/>
        <v>13.068101694959152</v>
      </c>
    </row>
    <row r="748" spans="1:10" x14ac:dyDescent="0.25">
      <c r="C748" s="20" t="s">
        <v>2</v>
      </c>
      <c r="D748" s="34">
        <f>+$A740*D740/$J$37</f>
        <v>1717.3613827587512</v>
      </c>
      <c r="E748" s="27">
        <f t="shared" ref="E748:H748" si="518">+$A740*E740/$J$37</f>
        <v>305.30869026822239</v>
      </c>
      <c r="F748" s="27">
        <f t="shared" si="518"/>
        <v>6869.4455310350049</v>
      </c>
      <c r="G748" s="27">
        <f t="shared" si="518"/>
        <v>6.8694455310350042</v>
      </c>
      <c r="H748" s="28">
        <f t="shared" si="518"/>
        <v>686.94455310350043</v>
      </c>
    </row>
    <row r="749" spans="1:10" x14ac:dyDescent="0.25">
      <c r="C749" s="20" t="s">
        <v>3</v>
      </c>
      <c r="D749" s="34">
        <f>+$A741*D741/$J$38</f>
        <v>639.76999873625687</v>
      </c>
      <c r="E749" s="27">
        <f t="shared" ref="E749:H749" si="519">+$A741*E741/$J$38</f>
        <v>163.78111967648175</v>
      </c>
      <c r="F749" s="27">
        <f t="shared" si="519"/>
        <v>2559.0799949450275</v>
      </c>
      <c r="G749" s="27">
        <f t="shared" si="519"/>
        <v>113.73688866422344</v>
      </c>
      <c r="H749" s="28">
        <f t="shared" si="519"/>
        <v>1023.6319979780109</v>
      </c>
    </row>
    <row r="750" spans="1:10" x14ac:dyDescent="0.25">
      <c r="C750" s="8" t="s">
        <v>4</v>
      </c>
      <c r="D750" s="35">
        <f>+$A742*D742/$J$39</f>
        <v>82.300218225562503</v>
      </c>
      <c r="E750" s="29">
        <f t="shared" ref="E750:H750" si="520">+$A742*E742/$J$39</f>
        <v>32.920087290225005</v>
      </c>
      <c r="F750" s="29">
        <f t="shared" si="520"/>
        <v>329.20087290225001</v>
      </c>
      <c r="G750" s="29">
        <f t="shared" si="520"/>
        <v>1.3168034916090001</v>
      </c>
      <c r="H750" s="30">
        <f t="shared" si="520"/>
        <v>3292.0087290225001</v>
      </c>
    </row>
    <row r="752" spans="1:10" x14ac:dyDescent="0.25">
      <c r="C752" s="9" t="s">
        <v>19</v>
      </c>
      <c r="D752" s="56">
        <f>+SUM(D746:D750)</f>
        <v>7779.8462259253665</v>
      </c>
      <c r="E752" s="56">
        <f t="shared" ref="E752:H752" si="521">+SUM(E746:E750)</f>
        <v>2329.7934276563651</v>
      </c>
      <c r="F752" s="56">
        <f t="shared" si="521"/>
        <v>11118.240253173681</v>
      </c>
      <c r="G752" s="56">
        <f t="shared" si="521"/>
        <v>123.30920694002899</v>
      </c>
      <c r="H752" s="57">
        <f t="shared" si="521"/>
        <v>5145.8967220303512</v>
      </c>
    </row>
    <row r="753" spans="1:12" x14ac:dyDescent="0.25">
      <c r="C753" s="10" t="s">
        <v>5</v>
      </c>
      <c r="D753" s="58">
        <f>+$C$28*D752</f>
        <v>17056.945876462785</v>
      </c>
      <c r="E753" s="58">
        <f t="shared" ref="E753" si="522">+$C$28*E752</f>
        <v>5107.962194220182</v>
      </c>
      <c r="F753" s="58">
        <f t="shared" ref="F753" si="523">+$C$28*F752</f>
        <v>24376.217309788335</v>
      </c>
      <c r="G753" s="58">
        <f t="shared" ref="G753" si="524">+$C$28*G752</f>
        <v>270.34961974398811</v>
      </c>
      <c r="H753" s="59">
        <f t="shared" ref="H753" si="525">+$C$28*H752</f>
        <v>11282.135832074091</v>
      </c>
    </row>
    <row r="754" spans="1:12" x14ac:dyDescent="0.25">
      <c r="A754" t="s">
        <v>29</v>
      </c>
    </row>
    <row r="757" spans="1:12" x14ac:dyDescent="0.25">
      <c r="C757" s="11" t="s">
        <v>11</v>
      </c>
      <c r="D757" s="18" t="s">
        <v>0</v>
      </c>
      <c r="E757" s="18" t="s">
        <v>1</v>
      </c>
      <c r="F757" s="18" t="s">
        <v>2</v>
      </c>
      <c r="G757" s="18" t="s">
        <v>3</v>
      </c>
      <c r="H757" s="19" t="s">
        <v>4</v>
      </c>
    </row>
    <row r="758" spans="1:12" x14ac:dyDescent="0.25">
      <c r="C758" s="20" t="s">
        <v>0</v>
      </c>
      <c r="D758" s="31">
        <f>+D721</f>
        <v>1.6</v>
      </c>
      <c r="E758" s="32">
        <f t="shared" ref="E758:H758" si="526">+E721</f>
        <v>0.2</v>
      </c>
      <c r="F758" s="32">
        <f t="shared" si="526"/>
        <v>0.2</v>
      </c>
      <c r="G758" s="32">
        <f t="shared" si="526"/>
        <v>2.5000000000000001E-2</v>
      </c>
      <c r="H758" s="33">
        <f t="shared" si="526"/>
        <v>2.5000000000000001E-2</v>
      </c>
    </row>
    <row r="759" spans="1:12" x14ac:dyDescent="0.25">
      <c r="C759" s="20" t="s">
        <v>1</v>
      </c>
      <c r="D759" s="34">
        <f t="shared" ref="D759:H759" si="527">+D722</f>
        <v>0.02</v>
      </c>
      <c r="E759" s="27">
        <f t="shared" si="527"/>
        <v>2.5</v>
      </c>
      <c r="F759" s="27">
        <f t="shared" si="527"/>
        <v>5.9259259259259256E-3</v>
      </c>
      <c r="G759" s="27">
        <f t="shared" si="527"/>
        <v>1.2800000000000001E-3</v>
      </c>
      <c r="H759" s="28">
        <f t="shared" si="527"/>
        <v>2.5000000000000001E-3</v>
      </c>
    </row>
    <row r="760" spans="1:12" x14ac:dyDescent="0.25">
      <c r="C760" s="20" t="s">
        <v>2</v>
      </c>
      <c r="D760" s="34">
        <f t="shared" ref="D760:H760" si="528">+D723</f>
        <v>0.2</v>
      </c>
      <c r="E760" s="27">
        <f t="shared" si="528"/>
        <v>5.9259259259259262E-2</v>
      </c>
      <c r="F760" s="27">
        <f t="shared" si="528"/>
        <v>1.6</v>
      </c>
      <c r="G760" s="27">
        <f t="shared" si="528"/>
        <v>0.2</v>
      </c>
      <c r="H760" s="28">
        <f t="shared" si="528"/>
        <v>0.2</v>
      </c>
    </row>
    <row r="761" spans="1:12" x14ac:dyDescent="0.25">
      <c r="C761" s="20" t="s">
        <v>3</v>
      </c>
      <c r="D761" s="34">
        <f t="shared" ref="D761:H761" si="529">+D724</f>
        <v>0</v>
      </c>
      <c r="E761" s="27">
        <f t="shared" si="529"/>
        <v>0</v>
      </c>
      <c r="F761" s="27">
        <f t="shared" si="529"/>
        <v>0</v>
      </c>
      <c r="G761" s="27">
        <f t="shared" si="529"/>
        <v>0</v>
      </c>
      <c r="H761" s="28">
        <f t="shared" si="529"/>
        <v>0</v>
      </c>
    </row>
    <row r="762" spans="1:12" x14ac:dyDescent="0.25">
      <c r="C762" s="8" t="s">
        <v>4</v>
      </c>
      <c r="D762" s="35">
        <f t="shared" ref="D762:H762" si="530">+D725</f>
        <v>1.2500000000000001E-2</v>
      </c>
      <c r="E762" s="29">
        <f t="shared" si="530"/>
        <v>1.2500000000000001E-2</v>
      </c>
      <c r="F762" s="29">
        <f t="shared" si="530"/>
        <v>0.1</v>
      </c>
      <c r="G762" s="29">
        <f t="shared" si="530"/>
        <v>0.1</v>
      </c>
      <c r="H762" s="30">
        <f t="shared" si="530"/>
        <v>12.5</v>
      </c>
    </row>
    <row r="764" spans="1:12" x14ac:dyDescent="0.25">
      <c r="C764" t="s">
        <v>24</v>
      </c>
      <c r="D764" s="4">
        <f>+SUM(D758:D762)</f>
        <v>1.8325</v>
      </c>
      <c r="E764" s="4">
        <f t="shared" ref="E764:H764" si="531">+SUM(E758:E762)</f>
        <v>2.7717592592592597</v>
      </c>
      <c r="F764" s="4">
        <f t="shared" si="531"/>
        <v>1.905925925925926</v>
      </c>
      <c r="G764" s="4">
        <f t="shared" si="531"/>
        <v>0.32628000000000001</v>
      </c>
      <c r="H764" s="4">
        <f t="shared" si="531"/>
        <v>12.727499999999999</v>
      </c>
    </row>
    <row r="766" spans="1:12" x14ac:dyDescent="0.25">
      <c r="C766" s="11" t="s">
        <v>26</v>
      </c>
      <c r="D766" s="18" t="s">
        <v>0</v>
      </c>
      <c r="E766" s="18" t="s">
        <v>1</v>
      </c>
      <c r="F766" s="18" t="s">
        <v>2</v>
      </c>
      <c r="G766" s="18" t="s">
        <v>3</v>
      </c>
      <c r="H766" s="19" t="s">
        <v>4</v>
      </c>
      <c r="J766" s="40" t="s">
        <v>27</v>
      </c>
      <c r="L766" s="40" t="s">
        <v>32</v>
      </c>
    </row>
    <row r="767" spans="1:12" x14ac:dyDescent="0.25">
      <c r="C767" s="20" t="s">
        <v>0</v>
      </c>
      <c r="D767" s="31">
        <f>+$C$29*D753*D758/D764</f>
        <v>4306.3608649463067</v>
      </c>
      <c r="E767" s="32">
        <f t="shared" ref="E767:H767" si="532">+$C$29*E753*E758/E764</f>
        <v>106.5749928654149</v>
      </c>
      <c r="F767" s="32">
        <f t="shared" si="532"/>
        <v>739.64519485214112</v>
      </c>
      <c r="G767" s="32">
        <f t="shared" si="532"/>
        <v>5.989746844915258</v>
      </c>
      <c r="H767" s="33">
        <f t="shared" si="532"/>
        <v>6.4079833765179339</v>
      </c>
      <c r="J767" s="38">
        <f>+SUM(D767:H767)</f>
        <v>5164.9787828852959</v>
      </c>
      <c r="L767" s="38">
        <f>+J767-J730</f>
        <v>0.29263675707625225</v>
      </c>
    </row>
    <row r="768" spans="1:12" x14ac:dyDescent="0.25">
      <c r="C768" s="20" t="s">
        <v>1</v>
      </c>
      <c r="D768" s="34">
        <f>+$C$29*D753*D759/D764</f>
        <v>53.829510811828833</v>
      </c>
      <c r="E768" s="27">
        <f t="shared" ref="E768:H768" si="533">+$C$29*E753*E759/E764</f>
        <v>1332.1874108176862</v>
      </c>
      <c r="F768" s="27">
        <f t="shared" si="533"/>
        <v>21.915413180804176</v>
      </c>
      <c r="G768" s="27">
        <f t="shared" si="533"/>
        <v>0.30667503845966121</v>
      </c>
      <c r="H768" s="28">
        <f t="shared" si="533"/>
        <v>0.64079833765179328</v>
      </c>
      <c r="J768" s="38">
        <f>+SUM(D768:H768)</f>
        <v>1408.8798081864306</v>
      </c>
      <c r="L768" s="38">
        <f t="shared" ref="L768:L771" si="534">+J768-J731</f>
        <v>0.15643221752088721</v>
      </c>
    </row>
    <row r="769" spans="3:12" x14ac:dyDescent="0.25">
      <c r="C769" s="20" t="s">
        <v>2</v>
      </c>
      <c r="D769" s="34">
        <f>+$C$29*D753*D760/D764</f>
        <v>538.29510811828834</v>
      </c>
      <c r="E769" s="27">
        <f t="shared" ref="E769:H769" si="535">+$C$29*E753*E760/E764</f>
        <v>31.577775663826639</v>
      </c>
      <c r="F769" s="27">
        <f t="shared" si="535"/>
        <v>5917.1615588171289</v>
      </c>
      <c r="G769" s="27">
        <f t="shared" si="535"/>
        <v>47.917974759322064</v>
      </c>
      <c r="H769" s="28">
        <f t="shared" si="535"/>
        <v>51.263867012143471</v>
      </c>
      <c r="J769" s="38">
        <f>+SUM(D769:H769)</f>
        <v>6586.2162843707092</v>
      </c>
      <c r="L769" s="38">
        <f t="shared" si="534"/>
        <v>0.28668167419709789</v>
      </c>
    </row>
    <row r="770" spans="3:12" x14ac:dyDescent="0.25">
      <c r="C770" s="20" t="s">
        <v>3</v>
      </c>
      <c r="D770" s="34">
        <f>+$C$29*D753*D761/D764</f>
        <v>0</v>
      </c>
      <c r="E770" s="27">
        <f t="shared" ref="E770:H770" si="536">+$C$29*E753*E761/E764</f>
        <v>0</v>
      </c>
      <c r="F770" s="27">
        <f t="shared" si="536"/>
        <v>0</v>
      </c>
      <c r="G770" s="27">
        <f t="shared" si="536"/>
        <v>0</v>
      </c>
      <c r="H770" s="28">
        <f t="shared" si="536"/>
        <v>0</v>
      </c>
      <c r="J770" s="38">
        <f>+SUM(D770:H770)</f>
        <v>0</v>
      </c>
      <c r="L770" s="38">
        <f t="shared" si="534"/>
        <v>0</v>
      </c>
    </row>
    <row r="771" spans="3:12" x14ac:dyDescent="0.25">
      <c r="C771" s="8" t="s">
        <v>4</v>
      </c>
      <c r="D771" s="35">
        <f>+$C$29*D753*D762/D764</f>
        <v>33.643444257393021</v>
      </c>
      <c r="E771" s="29">
        <f t="shared" ref="E771:H771" si="537">+$C$29*E753*E762/E764</f>
        <v>6.6609370540884312</v>
      </c>
      <c r="F771" s="29">
        <f t="shared" si="537"/>
        <v>369.82259742607056</v>
      </c>
      <c r="G771" s="29">
        <f t="shared" si="537"/>
        <v>23.958987379661032</v>
      </c>
      <c r="H771" s="30">
        <f t="shared" si="537"/>
        <v>3203.9916882589664</v>
      </c>
      <c r="J771" s="39">
        <f>+SUM(D771:H771)</f>
        <v>3638.0776543761795</v>
      </c>
      <c r="L771" s="39">
        <f t="shared" si="534"/>
        <v>0.33094344403298237</v>
      </c>
    </row>
  </sheetData>
  <pageMargins left="0.25" right="0.25" top="0.75" bottom="0.75" header="0.3" footer="0.3"/>
  <pageSetup paperSize="9" scale="77" fitToHeight="0" orientation="landscape" horizontalDpi="1200" verticalDpi="1200"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van Nes</dc:creator>
  <cp:lastModifiedBy>Rob van Nes - CITG</cp:lastModifiedBy>
  <cp:lastPrinted>2015-04-23T07:49:30Z</cp:lastPrinted>
  <dcterms:created xsi:type="dcterms:W3CDTF">2014-04-22T17:59:59Z</dcterms:created>
  <dcterms:modified xsi:type="dcterms:W3CDTF">2018-03-07T10:11:07Z</dcterms:modified>
</cp:coreProperties>
</file>